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bakertilly.net\milwaukee\Data\COM\Insurance\Insurance Templates\LRD Templates\2022\"/>
    </mc:Choice>
  </mc:AlternateContent>
  <xr:revisionPtr revIDLastSave="0" documentId="13_ncr:1_{E339314D-27AC-4528-BE87-9F5088AD3151}" xr6:coauthVersionLast="47" xr6:coauthVersionMax="47" xr10:uidLastSave="{00000000-0000-0000-0000-000000000000}"/>
  <bookViews>
    <workbookView xWindow="-120" yWindow="-120" windowWidth="29040" windowHeight="15840" tabRatio="886" xr2:uid="{00000000-000D-0000-FFFF-FFFF00000000}"/>
  </bookViews>
  <sheets>
    <sheet name="SCH P INPUTS" sheetId="3" r:id="rId1"/>
    <sheet name="2022 M-1 Summary " sheetId="13" r:id="rId2"/>
    <sheet name="2022 DISCOUNT CALC" sheetId="14" r:id="rId3"/>
    <sheet name="2022 DISCOUNT FACTORS" sheetId="15" r:id="rId4"/>
  </sheets>
  <definedNames>
    <definedName name="_xlnm._FilterDatabase" localSheetId="3" hidden="1">'2022 DISCOUNT FACTORS'!$A$69:$M$69</definedName>
    <definedName name="_xlnm.Print_Area" localSheetId="3">'2022 DISCOUNT FACTORS'!$A$1:$G$64</definedName>
    <definedName name="_xlnm.Print_Area" localSheetId="1">'2022 M-1 Summary '!$A$1:$F$41</definedName>
    <definedName name="_xlnm.Print_Area" localSheetId="0">'SCH P INPUTS'!$A$1:$S$160</definedName>
    <definedName name="_xlnm.Print_Titles" localSheetId="2">'2022 DISCOUNT CALC'!$7:$8</definedName>
    <definedName name="_xlnm.Print_Titles" localSheetId="0">'SCH P INPUTS'!$8:$10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H23" i="3"/>
  <c r="W22" i="14" l="1"/>
  <c r="K154" i="3" l="1"/>
  <c r="J154" i="3"/>
  <c r="I154" i="3"/>
  <c r="E154" i="3"/>
  <c r="D154" i="3"/>
  <c r="C154" i="3"/>
  <c r="Q137" i="3"/>
  <c r="P137" i="3"/>
  <c r="O137" i="3"/>
  <c r="K137" i="3"/>
  <c r="J137" i="3"/>
  <c r="I137" i="3"/>
  <c r="E137" i="3"/>
  <c r="D137" i="3"/>
  <c r="C137" i="3"/>
  <c r="Q120" i="3"/>
  <c r="P120" i="3"/>
  <c r="O120" i="3"/>
  <c r="K120" i="3"/>
  <c r="J120" i="3"/>
  <c r="I120" i="3"/>
  <c r="E120" i="3"/>
  <c r="D120" i="3"/>
  <c r="C120" i="3"/>
  <c r="Q103" i="3"/>
  <c r="P103" i="3"/>
  <c r="O103" i="3"/>
  <c r="K103" i="3"/>
  <c r="J103" i="3"/>
  <c r="I103" i="3"/>
  <c r="E103" i="3"/>
  <c r="D103" i="3"/>
  <c r="C103" i="3"/>
  <c r="Q86" i="3"/>
  <c r="P86" i="3"/>
  <c r="O86" i="3"/>
  <c r="K86" i="3"/>
  <c r="J86" i="3"/>
  <c r="I86" i="3"/>
  <c r="E86" i="3"/>
  <c r="D86" i="3"/>
  <c r="C86" i="3"/>
  <c r="Q69" i="3"/>
  <c r="P69" i="3"/>
  <c r="O69" i="3"/>
  <c r="K69" i="3"/>
  <c r="J69" i="3"/>
  <c r="I69" i="3"/>
  <c r="E69" i="3"/>
  <c r="D69" i="3"/>
  <c r="C69" i="3"/>
  <c r="Q52" i="3"/>
  <c r="P52" i="3"/>
  <c r="O52" i="3"/>
  <c r="K52" i="3"/>
  <c r="J52" i="3"/>
  <c r="I52" i="3"/>
  <c r="E52" i="3"/>
  <c r="D52" i="3"/>
  <c r="C52" i="3"/>
  <c r="Q34" i="3"/>
  <c r="P34" i="3"/>
  <c r="O34" i="3"/>
  <c r="K34" i="3"/>
  <c r="I34" i="3"/>
  <c r="J34" i="3"/>
  <c r="E34" i="3"/>
  <c r="D34" i="3"/>
  <c r="C34" i="3"/>
  <c r="Q37" i="14"/>
  <c r="M42" i="14"/>
  <c r="I159" i="3" l="1"/>
  <c r="J159" i="3"/>
  <c r="K159" i="3"/>
  <c r="A27" i="15"/>
  <c r="A36" i="15" s="1"/>
  <c r="A17" i="15"/>
  <c r="Q144" i="14"/>
  <c r="Q143" i="14"/>
  <c r="Q134" i="14"/>
  <c r="G144" i="14"/>
  <c r="G143" i="14"/>
  <c r="G134" i="14"/>
  <c r="A28" i="15" l="1"/>
  <c r="A53" i="15"/>
  <c r="A37" i="15"/>
  <c r="A54" i="15" l="1"/>
  <c r="A38" i="15"/>
  <c r="A39" i="15" l="1"/>
  <c r="A55" i="15"/>
  <c r="A40" i="15" l="1"/>
  <c r="A56" i="15"/>
  <c r="AA127" i="14"/>
  <c r="AA126" i="14"/>
  <c r="AA125" i="14"/>
  <c r="AA124" i="14"/>
  <c r="AA123" i="14"/>
  <c r="AA122" i="14"/>
  <c r="AA121" i="14"/>
  <c r="AA120" i="14"/>
  <c r="AA119" i="14"/>
  <c r="AA117" i="14"/>
  <c r="Q127" i="14"/>
  <c r="Q126" i="14"/>
  <c r="Q125" i="14"/>
  <c r="Q124" i="14"/>
  <c r="Q123" i="14"/>
  <c r="Q122" i="14"/>
  <c r="Q121" i="14"/>
  <c r="Q120" i="14"/>
  <c r="Q119" i="14"/>
  <c r="AA118" i="14"/>
  <c r="Q118" i="14"/>
  <c r="Q117" i="14"/>
  <c r="G127" i="14"/>
  <c r="G126" i="14"/>
  <c r="G117" i="14"/>
  <c r="AA110" i="14"/>
  <c r="AA109" i="14"/>
  <c r="AA100" i="14"/>
  <c r="Q110" i="14"/>
  <c r="Q109" i="14"/>
  <c r="Q100" i="14"/>
  <c r="G110" i="14"/>
  <c r="G109" i="14"/>
  <c r="G100" i="14"/>
  <c r="AA93" i="14"/>
  <c r="AA92" i="14"/>
  <c r="AA83" i="14"/>
  <c r="Q93" i="14"/>
  <c r="Q92" i="14"/>
  <c r="Q83" i="14"/>
  <c r="G93" i="14"/>
  <c r="G92" i="14"/>
  <c r="G83" i="14"/>
  <c r="AA76" i="14"/>
  <c r="AA75" i="14"/>
  <c r="AA66" i="14"/>
  <c r="Q76" i="14"/>
  <c r="Q75" i="14"/>
  <c r="Q74" i="14"/>
  <c r="Q73" i="14"/>
  <c r="Q72" i="14"/>
  <c r="Q71" i="14"/>
  <c r="Q70" i="14"/>
  <c r="Q69" i="14"/>
  <c r="Q68" i="14"/>
  <c r="Q67" i="14"/>
  <c r="Q66" i="14"/>
  <c r="G76" i="14"/>
  <c r="G75" i="14"/>
  <c r="G74" i="14"/>
  <c r="G73" i="14"/>
  <c r="G72" i="14"/>
  <c r="G71" i="14"/>
  <c r="G70" i="14"/>
  <c r="G69" i="14"/>
  <c r="G68" i="14"/>
  <c r="G67" i="14"/>
  <c r="G66" i="14"/>
  <c r="AA59" i="14"/>
  <c r="AA58" i="14"/>
  <c r="AA57" i="14"/>
  <c r="AA56" i="14"/>
  <c r="AA55" i="14"/>
  <c r="AA54" i="14"/>
  <c r="AA53" i="14"/>
  <c r="AA52" i="14"/>
  <c r="AA51" i="14"/>
  <c r="AA50" i="14"/>
  <c r="AA49" i="14"/>
  <c r="Q59" i="14"/>
  <c r="G59" i="14"/>
  <c r="G58" i="14"/>
  <c r="G57" i="14"/>
  <c r="G56" i="14"/>
  <c r="G55" i="14"/>
  <c r="G54" i="14"/>
  <c r="G53" i="14"/>
  <c r="G52" i="14"/>
  <c r="G51" i="14"/>
  <c r="G50" i="14"/>
  <c r="G49" i="14"/>
  <c r="AA42" i="14"/>
  <c r="AA41" i="14"/>
  <c r="AA40" i="14"/>
  <c r="AA39" i="14"/>
  <c r="AA38" i="14"/>
  <c r="AA37" i="14"/>
  <c r="AA36" i="14"/>
  <c r="AA35" i="14"/>
  <c r="AA34" i="14"/>
  <c r="AA33" i="14"/>
  <c r="X33" i="14" s="1"/>
  <c r="AA32" i="14"/>
  <c r="Q42" i="14"/>
  <c r="Q41" i="14"/>
  <c r="Q40" i="14"/>
  <c r="Q39" i="14"/>
  <c r="Q38" i="14"/>
  <c r="Q36" i="14"/>
  <c r="Q35" i="14"/>
  <c r="Q34" i="14"/>
  <c r="Q33" i="14"/>
  <c r="Q32" i="14"/>
  <c r="A41" i="15" l="1"/>
  <c r="A57" i="15"/>
  <c r="A42" i="15" l="1"/>
  <c r="A58" i="15"/>
  <c r="A43" i="15" l="1"/>
  <c r="A59" i="15"/>
  <c r="A44" i="15" l="1"/>
  <c r="A60" i="15"/>
  <c r="A45" i="15" l="1"/>
  <c r="A62" i="15" s="1"/>
  <c r="A61" i="15"/>
  <c r="G15" i="14" l="1"/>
  <c r="G14" i="14"/>
  <c r="D14" i="14" s="1"/>
  <c r="G32" i="14"/>
  <c r="G33" i="14"/>
  <c r="G34" i="14"/>
  <c r="G35" i="14"/>
  <c r="G36" i="14"/>
  <c r="G37" i="14"/>
  <c r="G38" i="14"/>
  <c r="G39" i="14"/>
  <c r="G40" i="14"/>
  <c r="G41" i="14"/>
  <c r="G42" i="14"/>
  <c r="AA19" i="14"/>
  <c r="AA18" i="14"/>
  <c r="AA17" i="14"/>
  <c r="AA14" i="14"/>
  <c r="AA15" i="14"/>
  <c r="AA16" i="14"/>
  <c r="AA20" i="14"/>
  <c r="AA21" i="14"/>
  <c r="AA22" i="14"/>
  <c r="AA23" i="14"/>
  <c r="AA24" i="14"/>
  <c r="Q14" i="14"/>
  <c r="Q15" i="14"/>
  <c r="Q16" i="14"/>
  <c r="Q17" i="14"/>
  <c r="Q18" i="14"/>
  <c r="Q19" i="14"/>
  <c r="Q20" i="14"/>
  <c r="Q21" i="14"/>
  <c r="Q22" i="14"/>
  <c r="Q23" i="14"/>
  <c r="Q24" i="14"/>
  <c r="G16" i="14"/>
  <c r="G17" i="14"/>
  <c r="G18" i="14"/>
  <c r="G19" i="14"/>
  <c r="G20" i="14"/>
  <c r="G21" i="14"/>
  <c r="G22" i="14"/>
  <c r="G23" i="14"/>
  <c r="G24" i="14"/>
  <c r="E12" i="13" l="1"/>
  <c r="C29" i="13"/>
  <c r="C27" i="13"/>
  <c r="C14" i="13"/>
  <c r="C12" i="13"/>
  <c r="E11" i="13" l="1"/>
  <c r="E26" i="13" s="1"/>
  <c r="C36" i="13" l="1"/>
  <c r="D134" i="14"/>
  <c r="X83" i="14"/>
  <c r="D83" i="14"/>
  <c r="X66" i="14"/>
  <c r="D117" i="14"/>
  <c r="X100" i="14"/>
  <c r="N100" i="14"/>
  <c r="X117" i="14"/>
  <c r="N117" i="14"/>
  <c r="N134" i="14"/>
  <c r="X49" i="14"/>
  <c r="D49" i="14"/>
  <c r="D32" i="14"/>
  <c r="X14" i="14"/>
  <c r="N144" i="14"/>
  <c r="O144" i="14" s="1"/>
  <c r="P144" i="14"/>
  <c r="M144" i="14"/>
  <c r="D144" i="14"/>
  <c r="F144" i="14"/>
  <c r="C144" i="14"/>
  <c r="N143" i="14"/>
  <c r="P143" i="14"/>
  <c r="R143" i="14" s="1"/>
  <c r="M143" i="14"/>
  <c r="D143" i="14"/>
  <c r="F143" i="14"/>
  <c r="C143" i="14"/>
  <c r="P134" i="14"/>
  <c r="M134" i="14"/>
  <c r="F134" i="14"/>
  <c r="H134" i="14" s="1"/>
  <c r="C134" i="14"/>
  <c r="X127" i="14"/>
  <c r="Z127" i="14"/>
  <c r="W127" i="14"/>
  <c r="N127" i="14"/>
  <c r="P127" i="14"/>
  <c r="M127" i="14"/>
  <c r="D127" i="14"/>
  <c r="F127" i="14"/>
  <c r="C127" i="14"/>
  <c r="X126" i="14"/>
  <c r="Z126" i="14"/>
  <c r="W126" i="14"/>
  <c r="N126" i="14"/>
  <c r="P126" i="14"/>
  <c r="M126" i="14"/>
  <c r="D126" i="14"/>
  <c r="E126" i="14" s="1"/>
  <c r="F126" i="14"/>
  <c r="C126" i="14"/>
  <c r="X125" i="14"/>
  <c r="Z125" i="14"/>
  <c r="W125" i="14"/>
  <c r="P125" i="14"/>
  <c r="M125" i="14"/>
  <c r="X124" i="14"/>
  <c r="Z124" i="14"/>
  <c r="AB124" i="14" s="1"/>
  <c r="W124" i="14"/>
  <c r="P124" i="14"/>
  <c r="R124" i="14" s="1"/>
  <c r="M124" i="14"/>
  <c r="Z123" i="14"/>
  <c r="AB123" i="14" s="1"/>
  <c r="W123" i="14"/>
  <c r="N123" i="14"/>
  <c r="P123" i="14"/>
  <c r="M123" i="14"/>
  <c r="O123" i="14" s="1"/>
  <c r="Z122" i="14"/>
  <c r="AB122" i="14" s="1"/>
  <c r="W122" i="14"/>
  <c r="P122" i="14"/>
  <c r="R122" i="14" s="1"/>
  <c r="M122" i="14"/>
  <c r="X121" i="14"/>
  <c r="Z121" i="14"/>
  <c r="W121" i="14"/>
  <c r="N121" i="14"/>
  <c r="P121" i="14"/>
  <c r="M121" i="14"/>
  <c r="Z120" i="14"/>
  <c r="W120" i="14"/>
  <c r="N120" i="14"/>
  <c r="P120" i="14"/>
  <c r="R120" i="14" s="1"/>
  <c r="M120" i="14"/>
  <c r="X119" i="14"/>
  <c r="Z119" i="14"/>
  <c r="W119" i="14"/>
  <c r="N119" i="14"/>
  <c r="P119" i="14"/>
  <c r="M119" i="14"/>
  <c r="X118" i="14"/>
  <c r="Z118" i="14"/>
  <c r="W118" i="14"/>
  <c r="P118" i="14"/>
  <c r="M118" i="14"/>
  <c r="Z117" i="14"/>
  <c r="W117" i="14"/>
  <c r="P117" i="14"/>
  <c r="M117" i="14"/>
  <c r="F117" i="14"/>
  <c r="C117" i="14"/>
  <c r="C128" i="14" s="1"/>
  <c r="X110" i="14"/>
  <c r="Z110" i="14"/>
  <c r="AB110" i="14" s="1"/>
  <c r="W110" i="14"/>
  <c r="N110" i="14"/>
  <c r="P110" i="14"/>
  <c r="R110" i="14" s="1"/>
  <c r="M110" i="14"/>
  <c r="D110" i="14"/>
  <c r="E110" i="14" s="1"/>
  <c r="F110" i="14"/>
  <c r="C110" i="14"/>
  <c r="X109" i="14"/>
  <c r="Z109" i="14"/>
  <c r="W109" i="14"/>
  <c r="N109" i="14"/>
  <c r="P109" i="14"/>
  <c r="M109" i="14"/>
  <c r="D109" i="14"/>
  <c r="F109" i="14"/>
  <c r="C109" i="14"/>
  <c r="Z100" i="14"/>
  <c r="Z111" i="14" s="1"/>
  <c r="W100" i="14"/>
  <c r="W111" i="14" s="1"/>
  <c r="P100" i="14"/>
  <c r="M100" i="14"/>
  <c r="F100" i="14"/>
  <c r="C100" i="14"/>
  <c r="C111" i="14" s="1"/>
  <c r="X93" i="14"/>
  <c r="Z93" i="14"/>
  <c r="W93" i="14"/>
  <c r="P93" i="14"/>
  <c r="M93" i="14"/>
  <c r="D93" i="14"/>
  <c r="F93" i="14"/>
  <c r="C93" i="14"/>
  <c r="X92" i="14"/>
  <c r="Z92" i="14"/>
  <c r="AB92" i="14" s="1"/>
  <c r="W92" i="14"/>
  <c r="N92" i="14"/>
  <c r="P92" i="14"/>
  <c r="M92" i="14"/>
  <c r="D92" i="14"/>
  <c r="F92" i="14"/>
  <c r="H92" i="14" s="1"/>
  <c r="C92" i="14"/>
  <c r="Z83" i="14"/>
  <c r="Z94" i="14" s="1"/>
  <c r="W83" i="14"/>
  <c r="W94" i="14" s="1"/>
  <c r="N83" i="14"/>
  <c r="P83" i="14"/>
  <c r="M83" i="14"/>
  <c r="F83" i="14"/>
  <c r="C83" i="14"/>
  <c r="C94" i="14" s="1"/>
  <c r="X76" i="14"/>
  <c r="Z76" i="14"/>
  <c r="W76" i="14"/>
  <c r="N76" i="14"/>
  <c r="P76" i="14"/>
  <c r="M76" i="14"/>
  <c r="D76" i="14"/>
  <c r="F76" i="14"/>
  <c r="C76" i="14"/>
  <c r="X75" i="14"/>
  <c r="Z75" i="14"/>
  <c r="AB75" i="14" s="1"/>
  <c r="W75" i="14"/>
  <c r="N75" i="14"/>
  <c r="P75" i="14"/>
  <c r="M75" i="14"/>
  <c r="D75" i="14"/>
  <c r="E75" i="14" s="1"/>
  <c r="F75" i="14"/>
  <c r="C75" i="14"/>
  <c r="N74" i="14"/>
  <c r="P74" i="14"/>
  <c r="M74" i="14"/>
  <c r="F74" i="14"/>
  <c r="C74" i="14"/>
  <c r="N73" i="14"/>
  <c r="P73" i="14"/>
  <c r="M73" i="14"/>
  <c r="D73" i="14"/>
  <c r="F73" i="14"/>
  <c r="C73" i="14"/>
  <c r="N72" i="14"/>
  <c r="P72" i="14"/>
  <c r="M72" i="14"/>
  <c r="D72" i="14"/>
  <c r="F72" i="14"/>
  <c r="C72" i="14"/>
  <c r="N71" i="14"/>
  <c r="P71" i="14"/>
  <c r="R71" i="14" s="1"/>
  <c r="M71" i="14"/>
  <c r="D71" i="14"/>
  <c r="F71" i="14"/>
  <c r="C71" i="14"/>
  <c r="N70" i="14"/>
  <c r="P70" i="14"/>
  <c r="M70" i="14"/>
  <c r="D70" i="14"/>
  <c r="F70" i="14"/>
  <c r="H70" i="14" s="1"/>
  <c r="C70" i="14"/>
  <c r="N69" i="14"/>
  <c r="P69" i="14"/>
  <c r="M69" i="14"/>
  <c r="D69" i="14"/>
  <c r="F69" i="14"/>
  <c r="C69" i="14"/>
  <c r="N68" i="14"/>
  <c r="P68" i="14"/>
  <c r="M68" i="14"/>
  <c r="D68" i="14"/>
  <c r="F68" i="14"/>
  <c r="C68" i="14"/>
  <c r="N67" i="14"/>
  <c r="P67" i="14"/>
  <c r="M67" i="14"/>
  <c r="D67" i="14"/>
  <c r="F67" i="14"/>
  <c r="C67" i="14"/>
  <c r="Z66" i="14"/>
  <c r="W66" i="14"/>
  <c r="N66" i="14"/>
  <c r="P66" i="14"/>
  <c r="M66" i="14"/>
  <c r="F66" i="14"/>
  <c r="C66" i="14"/>
  <c r="C77" i="14" s="1"/>
  <c r="X59" i="14"/>
  <c r="Z59" i="14"/>
  <c r="W59" i="14"/>
  <c r="N59" i="14"/>
  <c r="P59" i="14"/>
  <c r="M59" i="14"/>
  <c r="M60" i="14" s="1"/>
  <c r="F59" i="14"/>
  <c r="C59" i="14"/>
  <c r="Z58" i="14"/>
  <c r="W58" i="14"/>
  <c r="D58" i="14"/>
  <c r="F58" i="14"/>
  <c r="C58" i="14"/>
  <c r="X57" i="14"/>
  <c r="Z57" i="14"/>
  <c r="W57" i="14"/>
  <c r="F57" i="14"/>
  <c r="C57" i="14"/>
  <c r="X56" i="14"/>
  <c r="Z56" i="14"/>
  <c r="W56" i="14"/>
  <c r="D56" i="14"/>
  <c r="F56" i="14"/>
  <c r="C56" i="14"/>
  <c r="X55" i="14"/>
  <c r="Z55" i="14"/>
  <c r="W55" i="14"/>
  <c r="D55" i="14"/>
  <c r="F55" i="14"/>
  <c r="H55" i="14" s="1"/>
  <c r="C55" i="14"/>
  <c r="X54" i="14"/>
  <c r="Z54" i="14"/>
  <c r="AB54" i="14" s="1"/>
  <c r="W54" i="14"/>
  <c r="D54" i="14"/>
  <c r="F54" i="14"/>
  <c r="C54" i="14"/>
  <c r="Z53" i="14"/>
  <c r="W53" i="14"/>
  <c r="F53" i="14"/>
  <c r="C53" i="14"/>
  <c r="X52" i="14"/>
  <c r="Z52" i="14"/>
  <c r="W52" i="14"/>
  <c r="D52" i="14"/>
  <c r="F52" i="14"/>
  <c r="C52" i="14"/>
  <c r="X51" i="14"/>
  <c r="Z51" i="14"/>
  <c r="W51" i="14"/>
  <c r="F51" i="14"/>
  <c r="C51" i="14"/>
  <c r="X50" i="14"/>
  <c r="Z50" i="14"/>
  <c r="W50" i="14"/>
  <c r="D50" i="14"/>
  <c r="F50" i="14"/>
  <c r="C50" i="14"/>
  <c r="Z49" i="14"/>
  <c r="W49" i="14"/>
  <c r="F49" i="14"/>
  <c r="C49" i="14"/>
  <c r="X42" i="14"/>
  <c r="Z42" i="14"/>
  <c r="W42" i="14"/>
  <c r="P42" i="14"/>
  <c r="D42" i="14"/>
  <c r="F42" i="14"/>
  <c r="C42" i="14"/>
  <c r="X41" i="14"/>
  <c r="Z41" i="14"/>
  <c r="W41" i="14"/>
  <c r="P41" i="14"/>
  <c r="M41" i="14"/>
  <c r="D41" i="14"/>
  <c r="F41" i="14"/>
  <c r="C41" i="14"/>
  <c r="X40" i="14"/>
  <c r="Z40" i="14"/>
  <c r="W40" i="14"/>
  <c r="N40" i="14"/>
  <c r="P40" i="14"/>
  <c r="M40" i="14"/>
  <c r="D40" i="14"/>
  <c r="F40" i="14"/>
  <c r="C40" i="14"/>
  <c r="X39" i="14"/>
  <c r="Z39" i="14"/>
  <c r="AB39" i="14" s="1"/>
  <c r="W39" i="14"/>
  <c r="N39" i="14"/>
  <c r="P39" i="14"/>
  <c r="M39" i="14"/>
  <c r="D39" i="14"/>
  <c r="F39" i="14"/>
  <c r="C39" i="14"/>
  <c r="X38" i="14"/>
  <c r="Z38" i="14"/>
  <c r="W38" i="14"/>
  <c r="N38" i="14"/>
  <c r="P38" i="14"/>
  <c r="M38" i="14"/>
  <c r="D38" i="14"/>
  <c r="F38" i="14"/>
  <c r="C38" i="14"/>
  <c r="Z37" i="14"/>
  <c r="W37" i="14"/>
  <c r="N37" i="14"/>
  <c r="P37" i="14"/>
  <c r="M37" i="14"/>
  <c r="D37" i="14"/>
  <c r="F37" i="14"/>
  <c r="C37" i="14"/>
  <c r="X36" i="14"/>
  <c r="Z36" i="14"/>
  <c r="W36" i="14"/>
  <c r="N36" i="14"/>
  <c r="P36" i="14"/>
  <c r="R36" i="14" s="1"/>
  <c r="M36" i="14"/>
  <c r="D36" i="14"/>
  <c r="F36" i="14"/>
  <c r="C36" i="14"/>
  <c r="X35" i="14"/>
  <c r="Z35" i="14"/>
  <c r="W35" i="14"/>
  <c r="Y35" i="14" s="1"/>
  <c r="N35" i="14"/>
  <c r="P35" i="14"/>
  <c r="M35" i="14"/>
  <c r="D35" i="14"/>
  <c r="F35" i="14"/>
  <c r="H35" i="14" s="1"/>
  <c r="C35" i="14"/>
  <c r="X34" i="14"/>
  <c r="Z34" i="14"/>
  <c r="W34" i="14"/>
  <c r="P34" i="14"/>
  <c r="M34" i="14"/>
  <c r="D34" i="14"/>
  <c r="F34" i="14"/>
  <c r="C34" i="14"/>
  <c r="Z33" i="14"/>
  <c r="W33" i="14"/>
  <c r="N33" i="14"/>
  <c r="P33" i="14"/>
  <c r="M33" i="14"/>
  <c r="D33" i="14"/>
  <c r="F33" i="14"/>
  <c r="C33" i="14"/>
  <c r="B33" i="14"/>
  <c r="L33" i="14" s="1"/>
  <c r="V33" i="14" s="1"/>
  <c r="X32" i="14"/>
  <c r="Z32" i="14"/>
  <c r="W32" i="14"/>
  <c r="N32" i="14"/>
  <c r="P32" i="14"/>
  <c r="M32" i="14"/>
  <c r="F32" i="14"/>
  <c r="C32" i="14"/>
  <c r="X24" i="14"/>
  <c r="Z24" i="14"/>
  <c r="W24" i="14"/>
  <c r="N24" i="14"/>
  <c r="P24" i="14"/>
  <c r="M24" i="14"/>
  <c r="D24" i="14"/>
  <c r="F24" i="14"/>
  <c r="C24" i="14"/>
  <c r="X23" i="14"/>
  <c r="Z23" i="14"/>
  <c r="W23" i="14"/>
  <c r="P23" i="14"/>
  <c r="M23" i="14"/>
  <c r="D23" i="14"/>
  <c r="F23" i="14"/>
  <c r="C23" i="14"/>
  <c r="X22" i="14"/>
  <c r="Y22" i="14" s="1"/>
  <c r="Z22" i="14"/>
  <c r="N22" i="14"/>
  <c r="P22" i="14"/>
  <c r="M22" i="14"/>
  <c r="F22" i="14"/>
  <c r="C22" i="14"/>
  <c r="X21" i="14"/>
  <c r="Z21" i="14"/>
  <c r="W21" i="14"/>
  <c r="N21" i="14"/>
  <c r="P21" i="14"/>
  <c r="M21" i="14"/>
  <c r="D21" i="14"/>
  <c r="F21" i="14"/>
  <c r="C21" i="14"/>
  <c r="Z20" i="14"/>
  <c r="W20" i="14"/>
  <c r="N20" i="14"/>
  <c r="P20" i="14"/>
  <c r="M20" i="14"/>
  <c r="D20" i="14"/>
  <c r="F20" i="14"/>
  <c r="H20" i="14" s="1"/>
  <c r="C20" i="14"/>
  <c r="X19" i="14"/>
  <c r="Z19" i="14"/>
  <c r="W19" i="14"/>
  <c r="N19" i="14"/>
  <c r="P19" i="14"/>
  <c r="R19" i="14" s="1"/>
  <c r="M19" i="14"/>
  <c r="D19" i="14"/>
  <c r="F19" i="14"/>
  <c r="C19" i="14"/>
  <c r="X18" i="14"/>
  <c r="Z18" i="14"/>
  <c r="W18" i="14"/>
  <c r="N18" i="14"/>
  <c r="P18" i="14"/>
  <c r="M18" i="14"/>
  <c r="D18" i="14"/>
  <c r="F18" i="14"/>
  <c r="C18" i="14"/>
  <c r="X17" i="14"/>
  <c r="Z17" i="14"/>
  <c r="W17" i="14"/>
  <c r="N17" i="14"/>
  <c r="P17" i="14"/>
  <c r="M17" i="14"/>
  <c r="D17" i="14"/>
  <c r="F17" i="14"/>
  <c r="C17" i="14"/>
  <c r="X16" i="14"/>
  <c r="Z16" i="14"/>
  <c r="AB16" i="14" s="1"/>
  <c r="W16" i="14"/>
  <c r="N16" i="14"/>
  <c r="P16" i="14"/>
  <c r="M16" i="14"/>
  <c r="D16" i="14"/>
  <c r="F16" i="14"/>
  <c r="C16" i="14"/>
  <c r="B16" i="14"/>
  <c r="B17" i="14" s="1"/>
  <c r="B35" i="14" s="1"/>
  <c r="L35" i="14" s="1"/>
  <c r="V35" i="14" s="1"/>
  <c r="X15" i="14"/>
  <c r="Z15" i="14"/>
  <c r="W15" i="14"/>
  <c r="N15" i="14"/>
  <c r="P15" i="14"/>
  <c r="M15" i="14"/>
  <c r="L15" i="14"/>
  <c r="V15" i="14" s="1"/>
  <c r="D15" i="14"/>
  <c r="F15" i="14"/>
  <c r="C15" i="14"/>
  <c r="Z14" i="14"/>
  <c r="W14" i="14"/>
  <c r="N14" i="14"/>
  <c r="P14" i="14"/>
  <c r="M14" i="14"/>
  <c r="F14" i="14"/>
  <c r="H14" i="14" s="1"/>
  <c r="C14" i="14"/>
  <c r="B14" i="14"/>
  <c r="V83" i="14" s="1"/>
  <c r="E7" i="14"/>
  <c r="E27" i="13"/>
  <c r="N118" i="14"/>
  <c r="D51" i="14"/>
  <c r="X37" i="14"/>
  <c r="B25" i="3"/>
  <c r="B145" i="3" s="1"/>
  <c r="H144" i="3"/>
  <c r="H143" i="3"/>
  <c r="B144" i="3"/>
  <c r="B143" i="3"/>
  <c r="N127" i="3"/>
  <c r="N126" i="3"/>
  <c r="H127" i="3"/>
  <c r="H126" i="3"/>
  <c r="B127" i="3"/>
  <c r="B126" i="3"/>
  <c r="N110" i="3"/>
  <c r="N109" i="3"/>
  <c r="H110" i="3"/>
  <c r="H109" i="3"/>
  <c r="B110" i="3"/>
  <c r="B109" i="3"/>
  <c r="N93" i="3"/>
  <c r="N92" i="3"/>
  <c r="H93" i="3"/>
  <c r="H92" i="3"/>
  <c r="B93" i="3"/>
  <c r="B92" i="3"/>
  <c r="N76" i="3"/>
  <c r="N75" i="3"/>
  <c r="H76" i="3"/>
  <c r="H75" i="3"/>
  <c r="B76" i="3"/>
  <c r="B75" i="3"/>
  <c r="N59" i="3"/>
  <c r="N58" i="3"/>
  <c r="H59" i="3"/>
  <c r="H58" i="3"/>
  <c r="B59" i="3"/>
  <c r="B58" i="3"/>
  <c r="N42" i="3"/>
  <c r="N41" i="3"/>
  <c r="H42" i="3"/>
  <c r="H41" i="3"/>
  <c r="B42" i="3"/>
  <c r="B41" i="3"/>
  <c r="N24" i="3"/>
  <c r="N23" i="3"/>
  <c r="H24" i="3"/>
  <c r="J17" i="3"/>
  <c r="C13" i="13" s="1"/>
  <c r="D17" i="3"/>
  <c r="E13" i="13" s="1"/>
  <c r="N60" i="3" l="1"/>
  <c r="O21" i="14"/>
  <c r="O39" i="14"/>
  <c r="Y121" i="14"/>
  <c r="E39" i="14"/>
  <c r="O74" i="14"/>
  <c r="H94" i="3"/>
  <c r="H128" i="3"/>
  <c r="P43" i="14"/>
  <c r="Y56" i="14"/>
  <c r="P60" i="14"/>
  <c r="R59" i="14"/>
  <c r="R60" i="14" s="1"/>
  <c r="O109" i="14"/>
  <c r="P25" i="14"/>
  <c r="F60" i="14"/>
  <c r="O59" i="14"/>
  <c r="O60" i="14" s="1"/>
  <c r="W128" i="14"/>
  <c r="C25" i="14"/>
  <c r="E14" i="14"/>
  <c r="Y109" i="14"/>
  <c r="Y76" i="14"/>
  <c r="E143" i="14"/>
  <c r="H60" i="3"/>
  <c r="C145" i="14"/>
  <c r="H25" i="3"/>
  <c r="B60" i="3"/>
  <c r="B111" i="3"/>
  <c r="B128" i="3"/>
  <c r="N43" i="3"/>
  <c r="N77" i="3"/>
  <c r="N94" i="3"/>
  <c r="N111" i="3"/>
  <c r="P111" i="14"/>
  <c r="E36" i="13"/>
  <c r="C21" i="13"/>
  <c r="C15" i="13"/>
  <c r="E21" i="13"/>
  <c r="Z77" i="14"/>
  <c r="M111" i="14"/>
  <c r="F145" i="14"/>
  <c r="W77" i="14"/>
  <c r="F128" i="14"/>
  <c r="Z25" i="14"/>
  <c r="M43" i="14"/>
  <c r="Z43" i="14"/>
  <c r="C60" i="14"/>
  <c r="P77" i="14"/>
  <c r="P94" i="14"/>
  <c r="P128" i="14"/>
  <c r="M25" i="14"/>
  <c r="O14" i="14"/>
  <c r="F43" i="14"/>
  <c r="W43" i="14"/>
  <c r="Z60" i="14"/>
  <c r="M77" i="14"/>
  <c r="M94" i="14"/>
  <c r="M128" i="14"/>
  <c r="P145" i="14"/>
  <c r="F25" i="14"/>
  <c r="W25" i="14"/>
  <c r="E16" i="14"/>
  <c r="C43" i="14"/>
  <c r="W60" i="14"/>
  <c r="F77" i="14"/>
  <c r="F94" i="14"/>
  <c r="F111" i="14"/>
  <c r="Z128" i="14"/>
  <c r="M145" i="14"/>
  <c r="Y36" i="14"/>
  <c r="AB126" i="14"/>
  <c r="AB83" i="14"/>
  <c r="AB100" i="14"/>
  <c r="AB119" i="14"/>
  <c r="AB121" i="14"/>
  <c r="N122" i="14"/>
  <c r="O122" i="14" s="1"/>
  <c r="X122" i="14"/>
  <c r="Y122" i="14" s="1"/>
  <c r="X123" i="14"/>
  <c r="Y123" i="14" s="1"/>
  <c r="N124" i="14"/>
  <c r="O124" i="14" s="1"/>
  <c r="H126" i="14"/>
  <c r="R127" i="14"/>
  <c r="AB66" i="14"/>
  <c r="H15" i="14"/>
  <c r="AB15" i="14"/>
  <c r="H16" i="14"/>
  <c r="AB18" i="14"/>
  <c r="R21" i="14"/>
  <c r="AB22" i="14"/>
  <c r="H24" i="14"/>
  <c r="Y38" i="14"/>
  <c r="E69" i="14"/>
  <c r="AB109" i="14"/>
  <c r="H117" i="14"/>
  <c r="AB56" i="14"/>
  <c r="H32" i="14"/>
  <c r="E37" i="14"/>
  <c r="Y54" i="14"/>
  <c r="Y59" i="14"/>
  <c r="O68" i="14"/>
  <c r="O70" i="14"/>
  <c r="O72" i="14"/>
  <c r="H18" i="14"/>
  <c r="AB52" i="14"/>
  <c r="R117" i="14"/>
  <c r="R118" i="14"/>
  <c r="B50" i="14"/>
  <c r="L50" i="14" s="1"/>
  <c r="V50" i="14" s="1"/>
  <c r="E51" i="14"/>
  <c r="AB17" i="14"/>
  <c r="AB14" i="14"/>
  <c r="Y17" i="14"/>
  <c r="E19" i="14"/>
  <c r="O20" i="14"/>
  <c r="O22" i="14"/>
  <c r="E23" i="14"/>
  <c r="E34" i="14"/>
  <c r="Y40" i="14"/>
  <c r="E42" i="14"/>
  <c r="E54" i="14"/>
  <c r="E56" i="14"/>
  <c r="E58" i="14"/>
  <c r="E67" i="14"/>
  <c r="E68" i="14"/>
  <c r="E70" i="14"/>
  <c r="E71" i="14"/>
  <c r="O120" i="14"/>
  <c r="Y124" i="14"/>
  <c r="E134" i="14"/>
  <c r="H38" i="14"/>
  <c r="R83" i="14"/>
  <c r="B83" i="14"/>
  <c r="AB33" i="14"/>
  <c r="R32" i="14"/>
  <c r="H37" i="14"/>
  <c r="R38" i="14"/>
  <c r="H41" i="14"/>
  <c r="E50" i="14"/>
  <c r="H51" i="14"/>
  <c r="AB51" i="14"/>
  <c r="Y52" i="14"/>
  <c r="H67" i="14"/>
  <c r="H69" i="14"/>
  <c r="H71" i="14"/>
  <c r="H73" i="14"/>
  <c r="R92" i="14"/>
  <c r="AB93" i="14"/>
  <c r="R109" i="14"/>
  <c r="V117" i="14"/>
  <c r="H50" i="14"/>
  <c r="Y41" i="14"/>
  <c r="E52" i="14"/>
  <c r="H75" i="14"/>
  <c r="AB37" i="14"/>
  <c r="H39" i="14"/>
  <c r="R40" i="14"/>
  <c r="AB41" i="14"/>
  <c r="H52" i="14"/>
  <c r="H54" i="14"/>
  <c r="H56" i="14"/>
  <c r="H58" i="14"/>
  <c r="H68" i="14"/>
  <c r="H72" i="14"/>
  <c r="E76" i="14"/>
  <c r="H93" i="14"/>
  <c r="H110" i="14"/>
  <c r="R123" i="14"/>
  <c r="O127" i="14"/>
  <c r="R134" i="14"/>
  <c r="V14" i="14"/>
  <c r="B117" i="14"/>
  <c r="O17" i="14"/>
  <c r="N41" i="14"/>
  <c r="O41" i="14" s="1"/>
  <c r="R41" i="14"/>
  <c r="X53" i="14"/>
  <c r="Y53" i="14" s="1"/>
  <c r="AB53" i="14"/>
  <c r="D59" i="14"/>
  <c r="E59" i="14" s="1"/>
  <c r="H59" i="14"/>
  <c r="E92" i="14"/>
  <c r="E17" i="14"/>
  <c r="E21" i="14"/>
  <c r="O126" i="14"/>
  <c r="L14" i="14"/>
  <c r="L100" i="14"/>
  <c r="B100" i="14"/>
  <c r="B134" i="14"/>
  <c r="L49" i="14"/>
  <c r="L134" i="14"/>
  <c r="V66" i="14"/>
  <c r="L83" i="14"/>
  <c r="B66" i="14"/>
  <c r="L117" i="14"/>
  <c r="H36" i="14"/>
  <c r="R15" i="14"/>
  <c r="E40" i="14"/>
  <c r="Y83" i="14"/>
  <c r="O15" i="14"/>
  <c r="R16" i="14"/>
  <c r="H19" i="14"/>
  <c r="R20" i="14"/>
  <c r="AB21" i="14"/>
  <c r="H23" i="14"/>
  <c r="O24" i="14"/>
  <c r="Y24" i="14"/>
  <c r="H34" i="14"/>
  <c r="E36" i="14"/>
  <c r="AB36" i="14"/>
  <c r="R39" i="14"/>
  <c r="AB40" i="14"/>
  <c r="H42" i="14"/>
  <c r="AB59" i="14"/>
  <c r="R68" i="14"/>
  <c r="R70" i="14"/>
  <c r="E72" i="14"/>
  <c r="R72" i="14"/>
  <c r="O76" i="14"/>
  <c r="R100" i="14"/>
  <c r="H109" i="14"/>
  <c r="E117" i="14"/>
  <c r="Y119" i="14"/>
  <c r="R126" i="14"/>
  <c r="AB127" i="14"/>
  <c r="H144" i="14"/>
  <c r="R24" i="14"/>
  <c r="AB24" i="14"/>
  <c r="O33" i="14"/>
  <c r="R35" i="14"/>
  <c r="AB35" i="14"/>
  <c r="Y57" i="14"/>
  <c r="H76" i="14"/>
  <c r="R76" i="14"/>
  <c r="AB76" i="14"/>
  <c r="Y118" i="14"/>
  <c r="Y125" i="14"/>
  <c r="R74" i="14"/>
  <c r="R14" i="14"/>
  <c r="H17" i="14"/>
  <c r="R18" i="14"/>
  <c r="AB19" i="14"/>
  <c r="H21" i="14"/>
  <c r="R22" i="14"/>
  <c r="AB23" i="14"/>
  <c r="AB32" i="14"/>
  <c r="H33" i="14"/>
  <c r="R33" i="14"/>
  <c r="AB34" i="14"/>
  <c r="R37" i="14"/>
  <c r="O38" i="14"/>
  <c r="AB38" i="14"/>
  <c r="H40" i="14"/>
  <c r="AB42" i="14"/>
  <c r="AB49" i="14"/>
  <c r="AB55" i="14"/>
  <c r="AB57" i="14"/>
  <c r="R66" i="14"/>
  <c r="R67" i="14"/>
  <c r="R69" i="14"/>
  <c r="E73" i="14"/>
  <c r="O110" i="14"/>
  <c r="AB118" i="14"/>
  <c r="R119" i="14"/>
  <c r="R121" i="14"/>
  <c r="AB125" i="14"/>
  <c r="H127" i="14"/>
  <c r="H143" i="14"/>
  <c r="R144" i="14"/>
  <c r="B26" i="3"/>
  <c r="N128" i="3"/>
  <c r="H111" i="3"/>
  <c r="B94" i="3"/>
  <c r="B77" i="3"/>
  <c r="N25" i="3"/>
  <c r="B43" i="3"/>
  <c r="H43" i="3"/>
  <c r="H77" i="3"/>
  <c r="H145" i="3"/>
  <c r="Y49" i="14"/>
  <c r="O66" i="14"/>
  <c r="Y92" i="14"/>
  <c r="Y127" i="14"/>
  <c r="Y117" i="14"/>
  <c r="B49" i="14"/>
  <c r="B32" i="14"/>
  <c r="V100" i="14"/>
  <c r="Y66" i="14"/>
  <c r="Y37" i="14"/>
  <c r="L32" i="14"/>
  <c r="E20" i="14"/>
  <c r="E24" i="14"/>
  <c r="Y75" i="14"/>
  <c r="O92" i="14"/>
  <c r="E93" i="14"/>
  <c r="O117" i="14"/>
  <c r="O143" i="14"/>
  <c r="O100" i="14"/>
  <c r="O32" i="14"/>
  <c r="O75" i="14"/>
  <c r="R73" i="14"/>
  <c r="H83" i="14"/>
  <c r="Y93" i="14"/>
  <c r="Y42" i="14"/>
  <c r="E15" i="14"/>
  <c r="Y39" i="14"/>
  <c r="O67" i="14"/>
  <c r="O69" i="14"/>
  <c r="O71" i="14"/>
  <c r="H49" i="14"/>
  <c r="Y50" i="14"/>
  <c r="Y21" i="14"/>
  <c r="E38" i="14"/>
  <c r="E41" i="14"/>
  <c r="AB117" i="14"/>
  <c r="Y14" i="14"/>
  <c r="B52" i="14"/>
  <c r="B18" i="14"/>
  <c r="B34" i="14"/>
  <c r="E127" i="14"/>
  <c r="O118" i="14"/>
  <c r="O16" i="14"/>
  <c r="E18" i="14"/>
  <c r="R75" i="14"/>
  <c r="L16" i="14"/>
  <c r="V16" i="14" s="1"/>
  <c r="E32" i="14"/>
  <c r="O119" i="14"/>
  <c r="L17" i="14"/>
  <c r="V17" i="14" s="1"/>
  <c r="Y33" i="14"/>
  <c r="E35" i="14"/>
  <c r="O35" i="14"/>
  <c r="O36" i="14"/>
  <c r="AB50" i="14"/>
  <c r="O121" i="14"/>
  <c r="E144" i="14"/>
  <c r="E83" i="14"/>
  <c r="O40" i="14"/>
  <c r="Y16" i="14"/>
  <c r="Y23" i="14"/>
  <c r="E33" i="14"/>
  <c r="Y34" i="14"/>
  <c r="O37" i="14"/>
  <c r="E109" i="14"/>
  <c r="Y126" i="14"/>
  <c r="Y100" i="14"/>
  <c r="Y18" i="14"/>
  <c r="N93" i="14"/>
  <c r="O93" i="14" s="1"/>
  <c r="R93" i="14"/>
  <c r="Y110" i="14"/>
  <c r="X120" i="14"/>
  <c r="Y120" i="14" s="1"/>
  <c r="AB120" i="14"/>
  <c r="N125" i="14"/>
  <c r="O125" i="14" s="1"/>
  <c r="R125" i="14"/>
  <c r="H100" i="14"/>
  <c r="D100" i="14"/>
  <c r="E100" i="14" s="1"/>
  <c r="R17" i="14"/>
  <c r="X20" i="14"/>
  <c r="Y20" i="14" s="1"/>
  <c r="AB20" i="14"/>
  <c r="D22" i="14"/>
  <c r="E22" i="14" s="1"/>
  <c r="H22" i="14"/>
  <c r="N23" i="14"/>
  <c r="O23" i="14" s="1"/>
  <c r="R23" i="14"/>
  <c r="N34" i="14"/>
  <c r="O34" i="14" s="1"/>
  <c r="R34" i="14"/>
  <c r="D74" i="14"/>
  <c r="E74" i="14" s="1"/>
  <c r="H74" i="14"/>
  <c r="O83" i="14"/>
  <c r="O134" i="14"/>
  <c r="N42" i="14"/>
  <c r="O42" i="14" s="1"/>
  <c r="R42" i="14"/>
  <c r="E49" i="14"/>
  <c r="D53" i="14"/>
  <c r="E53" i="14" s="1"/>
  <c r="H53" i="14"/>
  <c r="D57" i="14"/>
  <c r="E57" i="14" s="1"/>
  <c r="H57" i="14"/>
  <c r="X58" i="14"/>
  <c r="Y58" i="14" s="1"/>
  <c r="AB58" i="14"/>
  <c r="D66" i="14"/>
  <c r="E66" i="14" s="1"/>
  <c r="H66" i="14"/>
  <c r="Y15" i="14"/>
  <c r="O18" i="14"/>
  <c r="Y19" i="14"/>
  <c r="Y32" i="14"/>
  <c r="Y51" i="14"/>
  <c r="Y55" i="14"/>
  <c r="O19" i="14"/>
  <c r="E55" i="14"/>
  <c r="O73" i="14"/>
  <c r="V32" i="14"/>
  <c r="V49" i="14"/>
  <c r="L66" i="14"/>
  <c r="C26" i="13"/>
  <c r="C30" i="13"/>
  <c r="E111" i="14" l="1"/>
  <c r="B67" i="14"/>
  <c r="Y111" i="14"/>
  <c r="O94" i="14"/>
  <c r="H148" i="14"/>
  <c r="E43" i="14"/>
  <c r="H94" i="14"/>
  <c r="O111" i="14"/>
  <c r="H152" i="14"/>
  <c r="O145" i="14"/>
  <c r="Y77" i="14"/>
  <c r="Y43" i="14"/>
  <c r="H111" i="14"/>
  <c r="E94" i="14"/>
  <c r="H77" i="14"/>
  <c r="E77" i="14"/>
  <c r="R111" i="14"/>
  <c r="E60" i="14"/>
  <c r="O43" i="14"/>
  <c r="O128" i="14"/>
  <c r="R128" i="14"/>
  <c r="AB111" i="14"/>
  <c r="Y25" i="14"/>
  <c r="H60" i="14"/>
  <c r="Y128" i="14"/>
  <c r="E128" i="14"/>
  <c r="H145" i="14"/>
  <c r="E145" i="14"/>
  <c r="H43" i="14"/>
  <c r="AB94" i="14"/>
  <c r="E25" i="14"/>
  <c r="AB128" i="14"/>
  <c r="O77" i="14"/>
  <c r="AB60" i="14"/>
  <c r="R25" i="14"/>
  <c r="R94" i="14"/>
  <c r="H25" i="14"/>
  <c r="O25" i="14"/>
  <c r="Y60" i="14"/>
  <c r="R77" i="14"/>
  <c r="AB43" i="14"/>
  <c r="Y94" i="14"/>
  <c r="R145" i="14"/>
  <c r="R43" i="14"/>
  <c r="AB25" i="14"/>
  <c r="H128" i="14"/>
  <c r="AB77" i="14"/>
  <c r="B146" i="3"/>
  <c r="N112" i="3"/>
  <c r="H95" i="3"/>
  <c r="B61" i="3"/>
  <c r="B44" i="3"/>
  <c r="N95" i="3"/>
  <c r="N78" i="3"/>
  <c r="N44" i="3"/>
  <c r="N26" i="3"/>
  <c r="H146" i="3"/>
  <c r="N129" i="3"/>
  <c r="H78" i="3"/>
  <c r="B78" i="3"/>
  <c r="H44" i="3"/>
  <c r="B27" i="3"/>
  <c r="H129" i="3"/>
  <c r="H112" i="3"/>
  <c r="N61" i="3"/>
  <c r="H26" i="3"/>
  <c r="B129" i="3"/>
  <c r="B112" i="3"/>
  <c r="B95" i="3"/>
  <c r="H61" i="3"/>
  <c r="L18" i="14"/>
  <c r="V18" i="14" s="1"/>
  <c r="B19" i="14"/>
  <c r="B36" i="14"/>
  <c r="L52" i="14"/>
  <c r="V52" i="14" s="1"/>
  <c r="B69" i="14"/>
  <c r="B51" i="14"/>
  <c r="L34" i="14"/>
  <c r="V34" i="14" s="1"/>
  <c r="L67" i="14"/>
  <c r="V67" i="14" s="1"/>
  <c r="B84" i="14"/>
  <c r="H154" i="14" l="1"/>
  <c r="H150" i="14"/>
  <c r="B28" i="3"/>
  <c r="B130" i="3"/>
  <c r="N96" i="3"/>
  <c r="H79" i="3"/>
  <c r="H62" i="3"/>
  <c r="H45" i="3"/>
  <c r="H27" i="3"/>
  <c r="B113" i="3"/>
  <c r="H96" i="3"/>
  <c r="B96" i="3"/>
  <c r="N79" i="3"/>
  <c r="N45" i="3"/>
  <c r="B45" i="3"/>
  <c r="N27" i="3"/>
  <c r="H147" i="3"/>
  <c r="B147" i="3"/>
  <c r="N130" i="3"/>
  <c r="B79" i="3"/>
  <c r="H130" i="3"/>
  <c r="N113" i="3"/>
  <c r="H113" i="3"/>
  <c r="N62" i="3"/>
  <c r="B62" i="3"/>
  <c r="B68" i="14"/>
  <c r="L51" i="14"/>
  <c r="V51" i="14" s="1"/>
  <c r="L19" i="14"/>
  <c r="V19" i="14" s="1"/>
  <c r="B20" i="14"/>
  <c r="B37" i="14"/>
  <c r="L69" i="14"/>
  <c r="V69" i="14" s="1"/>
  <c r="B86" i="14"/>
  <c r="L36" i="14"/>
  <c r="V36" i="14" s="1"/>
  <c r="B53" i="14"/>
  <c r="L84" i="14"/>
  <c r="V84" i="14" s="1"/>
  <c r="B101" i="14"/>
  <c r="N97" i="3" l="1"/>
  <c r="B63" i="3"/>
  <c r="H80" i="3"/>
  <c r="N28" i="3"/>
  <c r="B29" i="3"/>
  <c r="N29" i="3" s="1"/>
  <c r="H63" i="3"/>
  <c r="B114" i="3"/>
  <c r="B80" i="3"/>
  <c r="H148" i="3"/>
  <c r="B46" i="3"/>
  <c r="B97" i="3"/>
  <c r="B148" i="3"/>
  <c r="N46" i="3"/>
  <c r="H131" i="3"/>
  <c r="N131" i="3"/>
  <c r="N63" i="3"/>
  <c r="N114" i="3"/>
  <c r="H28" i="3"/>
  <c r="N80" i="3"/>
  <c r="H114" i="3"/>
  <c r="H46" i="3"/>
  <c r="H97" i="3"/>
  <c r="B131" i="3"/>
  <c r="E29" i="13"/>
  <c r="E14" i="13"/>
  <c r="E15" i="13" s="1"/>
  <c r="D18" i="13" s="1"/>
  <c r="L37" i="14"/>
  <c r="V37" i="14" s="1"/>
  <c r="B54" i="14"/>
  <c r="B85" i="14"/>
  <c r="L68" i="14"/>
  <c r="V68" i="14" s="1"/>
  <c r="B103" i="14"/>
  <c r="L86" i="14"/>
  <c r="V86" i="14" s="1"/>
  <c r="B21" i="14"/>
  <c r="B38" i="14"/>
  <c r="L20" i="14"/>
  <c r="V20" i="14" s="1"/>
  <c r="B70" i="14"/>
  <c r="L53" i="14"/>
  <c r="V53" i="14" s="1"/>
  <c r="L101" i="14"/>
  <c r="V101" i="14" s="1"/>
  <c r="B118" i="14"/>
  <c r="E30" i="13" l="1"/>
  <c r="D33" i="13" s="1"/>
  <c r="N98" i="3"/>
  <c r="B149" i="3"/>
  <c r="N81" i="3"/>
  <c r="H115" i="3"/>
  <c r="H47" i="3"/>
  <c r="H29" i="3"/>
  <c r="B30" i="3"/>
  <c r="H81" i="3"/>
  <c r="N115" i="3"/>
  <c r="H64" i="3"/>
  <c r="B115" i="3"/>
  <c r="H98" i="3"/>
  <c r="B64" i="3"/>
  <c r="H149" i="3"/>
  <c r="B47" i="3"/>
  <c r="B98" i="3"/>
  <c r="N47" i="3"/>
  <c r="B132" i="3"/>
  <c r="H132" i="3"/>
  <c r="N132" i="3"/>
  <c r="N64" i="3"/>
  <c r="B81" i="3"/>
  <c r="B87" i="14"/>
  <c r="L70" i="14"/>
  <c r="V70" i="14" s="1"/>
  <c r="L54" i="14"/>
  <c r="V54" i="14" s="1"/>
  <c r="B71" i="14"/>
  <c r="L103" i="14"/>
  <c r="V103" i="14" s="1"/>
  <c r="B120" i="14"/>
  <c r="B55" i="14"/>
  <c r="L38" i="14"/>
  <c r="V38" i="14" s="1"/>
  <c r="L21" i="14"/>
  <c r="V21" i="14" s="1"/>
  <c r="B39" i="14"/>
  <c r="B22" i="14"/>
  <c r="L85" i="14"/>
  <c r="V85" i="14" s="1"/>
  <c r="B102" i="14"/>
  <c r="B135" i="14"/>
  <c r="L118" i="14"/>
  <c r="V118" i="14" l="1"/>
  <c r="L135" i="14"/>
  <c r="B150" i="3"/>
  <c r="N48" i="3"/>
  <c r="B65" i="3"/>
  <c r="H150" i="3"/>
  <c r="B48" i="3"/>
  <c r="N116" i="3"/>
  <c r="B133" i="3"/>
  <c r="N30" i="3"/>
  <c r="H133" i="3"/>
  <c r="B99" i="3"/>
  <c r="H99" i="3"/>
  <c r="H116" i="3"/>
  <c r="N99" i="3"/>
  <c r="B31" i="3"/>
  <c r="N82" i="3"/>
  <c r="H48" i="3"/>
  <c r="B82" i="3"/>
  <c r="B116" i="3"/>
  <c r="H82" i="3"/>
  <c r="N133" i="3"/>
  <c r="H65" i="3"/>
  <c r="N65" i="3"/>
  <c r="B56" i="14"/>
  <c r="L39" i="14"/>
  <c r="V39" i="14" s="1"/>
  <c r="L120" i="14"/>
  <c r="B137" i="14"/>
  <c r="B119" i="14"/>
  <c r="L102" i="14"/>
  <c r="V102" i="14" s="1"/>
  <c r="B104" i="14"/>
  <c r="L87" i="14"/>
  <c r="V87" i="14" s="1"/>
  <c r="B88" i="14"/>
  <c r="L71" i="14"/>
  <c r="V71" i="14" s="1"/>
  <c r="B23" i="14"/>
  <c r="B24" i="14" s="1"/>
  <c r="B40" i="14"/>
  <c r="L22" i="14"/>
  <c r="V22" i="14" s="1"/>
  <c r="L55" i="14"/>
  <c r="V55" i="14" s="1"/>
  <c r="B72" i="14"/>
  <c r="V120" i="14" l="1"/>
  <c r="L137" i="14"/>
  <c r="H117" i="3"/>
  <c r="H49" i="3"/>
  <c r="B83" i="3"/>
  <c r="B134" i="3"/>
  <c r="N31" i="3"/>
  <c r="N83" i="3"/>
  <c r="B117" i="3"/>
  <c r="B151" i="3"/>
  <c r="N49" i="3"/>
  <c r="N100" i="3"/>
  <c r="H151" i="3"/>
  <c r="B49" i="3"/>
  <c r="B32" i="3"/>
  <c r="B33" i="3" s="1"/>
  <c r="B100" i="3"/>
  <c r="N117" i="3"/>
  <c r="H31" i="3"/>
  <c r="H83" i="3"/>
  <c r="H134" i="3"/>
  <c r="N134" i="3"/>
  <c r="N66" i="3"/>
  <c r="H100" i="3"/>
  <c r="B66" i="3"/>
  <c r="H66" i="3"/>
  <c r="B105" i="14"/>
  <c r="L88" i="14"/>
  <c r="V88" i="14" s="1"/>
  <c r="L119" i="14"/>
  <c r="B136" i="14"/>
  <c r="B73" i="14"/>
  <c r="L56" i="14"/>
  <c r="V56" i="14" s="1"/>
  <c r="L40" i="14"/>
  <c r="V40" i="14" s="1"/>
  <c r="B57" i="14"/>
  <c r="B89" i="14"/>
  <c r="L72" i="14"/>
  <c r="V72" i="14" s="1"/>
  <c r="B41" i="14"/>
  <c r="L23" i="14"/>
  <c r="V23" i="14" s="1"/>
  <c r="L104" i="14"/>
  <c r="V104" i="14" s="1"/>
  <c r="B121" i="14"/>
  <c r="V119" i="14" l="1"/>
  <c r="L136" i="14"/>
  <c r="H67" i="3"/>
  <c r="B118" i="3"/>
  <c r="H101" i="3"/>
  <c r="H84" i="3"/>
  <c r="H152" i="3"/>
  <c r="B50" i="3"/>
  <c r="B101" i="3"/>
  <c r="B135" i="3"/>
  <c r="B84" i="3"/>
  <c r="N32" i="3"/>
  <c r="H135" i="3"/>
  <c r="N135" i="3"/>
  <c r="N67" i="3"/>
  <c r="B152" i="3"/>
  <c r="N50" i="3"/>
  <c r="N101" i="3"/>
  <c r="N84" i="3"/>
  <c r="H118" i="3"/>
  <c r="H50" i="3"/>
  <c r="N118" i="3"/>
  <c r="H32" i="3"/>
  <c r="B67" i="3"/>
  <c r="B42" i="14"/>
  <c r="L24" i="14"/>
  <c r="V24" i="14" s="1"/>
  <c r="L89" i="14"/>
  <c r="V89" i="14" s="1"/>
  <c r="B106" i="14"/>
  <c r="L73" i="14"/>
  <c r="V73" i="14" s="1"/>
  <c r="B90" i="14"/>
  <c r="L105" i="14"/>
  <c r="V105" i="14" s="1"/>
  <c r="B122" i="14"/>
  <c r="L57" i="14"/>
  <c r="V57" i="14" s="1"/>
  <c r="B74" i="14"/>
  <c r="L121" i="14"/>
  <c r="B138" i="14"/>
  <c r="L41" i="14"/>
  <c r="V41" i="14" s="1"/>
  <c r="B58" i="14"/>
  <c r="V121" i="14" l="1"/>
  <c r="L138" i="14"/>
  <c r="B119" i="3"/>
  <c r="N33" i="3"/>
  <c r="H68" i="3"/>
  <c r="N136" i="3"/>
  <c r="H51" i="3"/>
  <c r="N51" i="3"/>
  <c r="N102" i="3"/>
  <c r="H153" i="3"/>
  <c r="B51" i="3"/>
  <c r="H119" i="3"/>
  <c r="B85" i="3"/>
  <c r="H85" i="3"/>
  <c r="H136" i="3"/>
  <c r="B153" i="3"/>
  <c r="B102" i="3"/>
  <c r="H33" i="3"/>
  <c r="B136" i="3"/>
  <c r="B68" i="3"/>
  <c r="N85" i="3"/>
  <c r="N119" i="3"/>
  <c r="N68" i="3"/>
  <c r="H102" i="3"/>
  <c r="L58" i="14"/>
  <c r="V58" i="14" s="1"/>
  <c r="B75" i="14"/>
  <c r="B91" i="14"/>
  <c r="L74" i="14"/>
  <c r="V74" i="14" s="1"/>
  <c r="L90" i="14"/>
  <c r="V90" i="14" s="1"/>
  <c r="B107" i="14"/>
  <c r="L42" i="14"/>
  <c r="V42" i="14" s="1"/>
  <c r="B59" i="14"/>
  <c r="L122" i="14"/>
  <c r="B139" i="14"/>
  <c r="L106" i="14"/>
  <c r="V106" i="14" s="1"/>
  <c r="B123" i="14"/>
  <c r="V122" i="14" l="1"/>
  <c r="L139" i="14"/>
  <c r="L107" i="14"/>
  <c r="V107" i="14" s="1"/>
  <c r="B124" i="14"/>
  <c r="L75" i="14"/>
  <c r="V75" i="14" s="1"/>
  <c r="B92" i="14"/>
  <c r="B140" i="14"/>
  <c r="L123" i="14"/>
  <c r="B76" i="14"/>
  <c r="L59" i="14"/>
  <c r="V59" i="14" s="1"/>
  <c r="B108" i="14"/>
  <c r="L91" i="14"/>
  <c r="V91" i="14" s="1"/>
  <c r="V123" i="14" l="1"/>
  <c r="L140" i="14"/>
  <c r="B141" i="14"/>
  <c r="L124" i="14"/>
  <c r="B125" i="14"/>
  <c r="L108" i="14"/>
  <c r="V108" i="14" s="1"/>
  <c r="L92" i="14"/>
  <c r="V92" i="14" s="1"/>
  <c r="B109" i="14"/>
  <c r="L76" i="14"/>
  <c r="V76" i="14" s="1"/>
  <c r="B93" i="14"/>
  <c r="V124" i="14" l="1"/>
  <c r="L141" i="14"/>
  <c r="B126" i="14"/>
  <c r="L109" i="14"/>
  <c r="V109" i="14" s="1"/>
  <c r="L93" i="14"/>
  <c r="V93" i="14" s="1"/>
  <c r="B110" i="14"/>
  <c r="L125" i="14"/>
  <c r="B142" i="14"/>
  <c r="V125" i="14" l="1"/>
  <c r="L142" i="14"/>
  <c r="L126" i="14"/>
  <c r="B143" i="14"/>
  <c r="L110" i="14"/>
  <c r="V110" i="14" s="1"/>
  <c r="B127" i="14"/>
  <c r="V126" i="14" l="1"/>
  <c r="L143" i="14"/>
  <c r="B144" i="14"/>
  <c r="L127" i="14"/>
  <c r="V127" i="14" l="1"/>
  <c r="L144" i="14"/>
</calcChain>
</file>

<file path=xl/sharedStrings.xml><?xml version="1.0" encoding="utf-8"?>
<sst xmlns="http://schemas.openxmlformats.org/spreadsheetml/2006/main" count="706" uniqueCount="112">
  <si>
    <t>Homeowners/Farmowners</t>
  </si>
  <si>
    <t>Medical Malpractice - Occurrence</t>
  </si>
  <si>
    <t>Medical Malpractice - Claims Made</t>
  </si>
  <si>
    <t>Other Liability - Occurrence</t>
  </si>
  <si>
    <t>Other Liability - Claims Made</t>
  </si>
  <si>
    <t>Special Property</t>
  </si>
  <si>
    <t>International</t>
  </si>
  <si>
    <t>Product Liability - Occurrence</t>
  </si>
  <si>
    <t>Product Liability - Claims Made</t>
  </si>
  <si>
    <t>Accident and Health</t>
  </si>
  <si>
    <t>AY+0</t>
  </si>
  <si>
    <t>AY+1</t>
  </si>
  <si>
    <t>AY+2</t>
  </si>
  <si>
    <t>AY+3</t>
  </si>
  <si>
    <t>AY+4</t>
  </si>
  <si>
    <t>AY+5</t>
  </si>
  <si>
    <t>AY+6</t>
  </si>
  <si>
    <t>AY+7</t>
  </si>
  <si>
    <t>AY+8</t>
  </si>
  <si>
    <t>AY+9</t>
  </si>
  <si>
    <t>TREASURY BASIS</t>
  </si>
  <si>
    <t>Prior</t>
  </si>
  <si>
    <t>Reinsurance - Assumed Property (A)</t>
  </si>
  <si>
    <t>Reinsurance - Assumed Liability (B)</t>
  </si>
  <si>
    <t xml:space="preserve">Reinsurance - Assumed Financial Lines (C) </t>
  </si>
  <si>
    <t>Schedule P Part 1 - Inputs</t>
  </si>
  <si>
    <t xml:space="preserve">Schedule P - </t>
  </si>
  <si>
    <t>Prior year summary</t>
  </si>
  <si>
    <t>Prior year discounts</t>
  </si>
  <si>
    <t>FN</t>
  </si>
  <si>
    <t>Salvage
and
Subrogation
Discount</t>
  </si>
  <si>
    <t>Gross
Reserve
Discount</t>
  </si>
  <si>
    <t>Salvage
and
Subrogation
Anticipated</t>
  </si>
  <si>
    <t>Total
Net
Losses
and
Expenses
Unpaid</t>
  </si>
  <si>
    <t>Tabular
Discount</t>
  </si>
  <si>
    <t>Totals</t>
  </si>
  <si>
    <t>Schedule P -</t>
  </si>
  <si>
    <t xml:space="preserve">International   </t>
  </si>
  <si>
    <t>Input Check</t>
  </si>
  <si>
    <t>All amounts should be zero</t>
  </si>
  <si>
    <t>Schedule P - Inputs</t>
  </si>
  <si>
    <t>23 &amp; 24</t>
  </si>
  <si>
    <t>Discount
Factor</t>
  </si>
  <si>
    <t>Discounted
Salvage
and
Subrogation</t>
  </si>
  <si>
    <t>Gross 
Reserves</t>
  </si>
  <si>
    <t>Discounted
Reserves</t>
  </si>
  <si>
    <t>Private Passenger Auto Liability/Medical</t>
  </si>
  <si>
    <t>Commercial Auto/Truck Liability/Medical</t>
  </si>
  <si>
    <t>Workers' Compensation</t>
  </si>
  <si>
    <t>Special Liability</t>
  </si>
  <si>
    <t>Auto Physical Damage</t>
  </si>
  <si>
    <t>Fidelity/Surety</t>
  </si>
  <si>
    <t>Other - Including Credit</t>
  </si>
  <si>
    <t>Commercial Multiple Peril</t>
  </si>
  <si>
    <t>Product Liability (Occurrence)</t>
  </si>
  <si>
    <t>Gross Loss and LAE Reserves</t>
  </si>
  <si>
    <t>Adjustment</t>
  </si>
  <si>
    <t>Discounted Loss and LAE Reserves</t>
  </si>
  <si>
    <t>Amount of Discount</t>
  </si>
  <si>
    <t>STAT to Tax Ratio</t>
  </si>
  <si>
    <t>Part 1 - Summary</t>
  </si>
  <si>
    <t>A/S Page 3, Ln 1 + Ln 3</t>
  </si>
  <si>
    <t>A/S Page 3, Ln 1 + Ln 3 PY</t>
  </si>
  <si>
    <t>Total Salvage &amp; Subrogation Recoverable</t>
  </si>
  <si>
    <t>Discounted Salvage and Subrogation Recoverable</t>
  </si>
  <si>
    <t>LOSS AND LAE RESERVE M-1</t>
  </si>
  <si>
    <t>SALVAGE AND SUBROGATION RECOVERABLE M-1</t>
  </si>
  <si>
    <t>Schedule M-1 Adjustment - (deduction) / addback</t>
  </si>
  <si>
    <t>Total Salvage and Subrogation Anticipated</t>
  </si>
  <si>
    <t>Total Discounted Salvage and Subrogation</t>
  </si>
  <si>
    <t>Total Gross Reserves</t>
  </si>
  <si>
    <t>Total Discounted Reserves</t>
  </si>
  <si>
    <t>Warranty</t>
  </si>
  <si>
    <t>AY+</t>
  </si>
  <si>
    <t>NOTE 1: The Loss and LAE Reserves have been grossed up by the amount of Salvage and Subrogation (i.e., Net Losses and Expenses Unpaid per Schedule P Column 24 + Salvage and Subrogation Anticipated per Schedule P Column 23) for each accident year and line of business.</t>
  </si>
  <si>
    <t>NOTE 2: If the loss reserves are discounted for book purposes, the reserves have been grossed up prior to discounting for tax purposes in the calculation on the worksheet titled "DISCOUNT CALC". The book discounted reserves are reflected on this M-1 Summary workpaper when calculating the book/tax adjustment. No manual adjustments are necessary.</t>
  </si>
  <si>
    <t>Short-Tail Lines of Business</t>
  </si>
  <si>
    <t>Auto
Physical
Damage</t>
  </si>
  <si>
    <t>Accident
Year</t>
  </si>
  <si>
    <t>Financial Guaranty/Mortgage Guaranty</t>
  </si>
  <si>
    <t>Other*</t>
  </si>
  <si>
    <t>* For Accident and Health lines of business (other than disability income or credit disability insurance), the</t>
  </si>
  <si>
    <t>Short-Tail Composite</t>
  </si>
  <si>
    <t>Reinsurance - Nonproportional Assumed Financial Lines</t>
  </si>
  <si>
    <t>Reinsurance - Nonproportional Assumed Liability</t>
  </si>
  <si>
    <t>Reinsurance - Nonproportional Assumed Property</t>
  </si>
  <si>
    <t>Special Property (Fire, Allied Lines, Inland Marine, Earthquake, Burglary &amp; Theft)</t>
  </si>
  <si>
    <t>Medical Professional Liability - Occurrence</t>
  </si>
  <si>
    <t>Other Liability - Claims-Made</t>
  </si>
  <si>
    <t>Medical Professional Liability - Claims-Made</t>
  </si>
  <si>
    <t>Long-Tail Lines of Business</t>
  </si>
  <si>
    <t>Products Liability - Claims-Made</t>
  </si>
  <si>
    <t>Products Liability - Occurrence</t>
  </si>
  <si>
    <t>Long-Tail Composite</t>
  </si>
  <si>
    <t>DISCOUNTING ADJUSTMENT</t>
  </si>
  <si>
    <t>LOSS AND LAE RESERVE AND SALVAGE DISCOUNT FACTORS</t>
  </si>
  <si>
    <t>Multiple Peril Lines</t>
  </si>
  <si>
    <t>BAKER TILLY'S UNPAID LOSS AND
SALVAGE DISCOUNT FACTORS TEMPLATE</t>
  </si>
  <si>
    <t>Discount Factors Under Section 846</t>
  </si>
  <si>
    <t>Table 3 (part A)</t>
  </si>
  <si>
    <t>Table 3 (part B)</t>
  </si>
  <si>
    <t>Table 4 (part A)</t>
  </si>
  <si>
    <t>Table 4 (part B)</t>
  </si>
  <si>
    <t>IRS Revenue Procedure 2023-10</t>
  </si>
  <si>
    <t>Disclaimer: This template is provided to assist entities with calculating its unpaid loss and salvage discount for the 2022 tax year and is provided for illustrative purposes only. Baker Tilly makes no claim as to the completeness or accuracy of this template in accordance with Revenue Procedure 2023-10.</t>
  </si>
  <si>
    <t>For the Year Ended 12/31/2022</t>
  </si>
  <si>
    <t>Revenue Procedure 2023-10</t>
  </si>
  <si>
    <t>REVENUE PROCEDURE 2023-10</t>
  </si>
  <si>
    <t>For Taxable Year(s) Beginning in 2022</t>
  </si>
  <si>
    <t>discount factor for taxable year 2022 is</t>
  </si>
  <si>
    <t>Years before 2021</t>
  </si>
  <si>
    <t>Years before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</si>
</sst>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00000"/>
    <numFmt numFmtId="165" formatCode="_(* #,##0_);_(* \(#,##0\);_(* &quot;-&quot;??_);_(@_)"/>
  </numFmts>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font>
    <font>
      <sz val="12"/>
      <name val="Helv"/>
    </font>
    <font>
      <b/>
      <sz val="11"/>
      <color rgb="FFFF0000"/>
      <name val="Calibri"/>
      <family val="2"/>
      <scheme val="minor"/>
    </font>
    <font>
      <b/>
      <sz val="11"/>
      <color theme="1"/>
      <name val="Arial"/>
      <family val="2"/>
    </font>
    <font>
      <sz val="10"/>
      <color rgb="FFFF0000"/>
      <name val="Arial"/>
      <family val="2"/>
    </font>
    <font>
      <sz val="10"/>
      <name val="Arial"/>
      <family val="2"/>
    </font>
    <font>
      <sz val="11"/>
      <color rgb="FFFF0000"/>
      <name val="Calibri"/>
      <family val="2"/>
      <scheme val="minor"/>
    </font>
    <font>
      <sz val="11"/>
      <color theme="1"/>
      <name val="Arial"/>
      <family val="2"/>
    </font>
    <font>
      <sz val="11"/>
      <color theme="1"/>
      <name val="Arial"/>
      <family val="2"/>
    </font>
    <font>
      <sz val="14"/>
      <color rgb="FF002138"/>
      <name val="Arial"/>
      <family val="2"/>
    </font>
    <font>
      <b/>
      <sz val="10"/>
      <color rgb="FF002138"/>
      <name val="Arial"/>
      <family val="2"/>
    </font>
    <font>
      <b/>
      <sz val="18"/>
      <color rgb="FF002138"/>
      <name val="Arial"/>
      <family val="2"/>
    </font>
    <font>
      <sz val="10"/>
      <color rgb="FF5F574F"/>
      <name val="Arial"/>
      <family val="2"/>
    </font>
    <font>
      <sz val="12"/>
      <color rgb="FF5F574F"/>
      <name val="Arial"/>
      <family val="2"/>
    </font>
    <font>
      <i/>
      <sz val="10"/>
      <color theme="1"/>
      <name val="Arial"/>
      <family val="2"/>
    </font>
    <font>
      <b/>
      <sz val="11"/>
      <name val="Calibri"/>
      <family val="2"/>
      <scheme val="minor"/>
    </font>
    <font>
      <sz val="11"/>
      <name val="Arial"/>
      <family val="2"/>
    </font>
    <font>
      <i/>
      <sz val="12"/>
      <color rgb="FF5F574F"/>
      <name val="Arial"/>
      <family val="2"/>
    </font>
  </fonts>
  <fills count="5">
    <fill>
      <patternFill patternType="none"/>
    </fill>
    <fill>
      <patternFill patternType="gray125"/>
    </fill>
    <fill>
      <patternFill patternType="solid">
        <fgColor theme="0"/>
        <bgColor indexed="64"/>
      </patternFill>
    </fill>
    <fill>
      <patternFill patternType="solid">
        <fgColor rgb="FFC9EC51"/>
        <bgColor indexed="64"/>
      </patternFill>
    </fill>
    <fill>
      <patternFill patternType="solid">
        <fgColor rgb="FFD9D9D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rgb="FFD9D9D6"/>
      </left>
      <right/>
      <top style="thin">
        <color rgb="FFD9D9D6"/>
      </top>
      <bottom style="thin">
        <color rgb="FFD9D9D6"/>
      </bottom>
      <diagonal/>
    </border>
    <border>
      <left/>
      <right/>
      <top style="thin">
        <color rgb="FFD9D9D6"/>
      </top>
      <bottom style="thin">
        <color rgb="FFD9D9D6"/>
      </bottom>
      <diagonal/>
    </border>
    <border>
      <left/>
      <right style="thin">
        <color rgb="FFD9D9D6"/>
      </right>
      <top style="thin">
        <color rgb="FFD9D9D6"/>
      </top>
      <bottom style="thin">
        <color rgb="FFD9D9D6"/>
      </bottom>
      <diagonal/>
    </border>
  </borders>
  <cellStyleXfs count="20">
    <xf numFmtId="0" fontId="0" fillId="0" borderId="0"/>
    <xf numFmtId="43" fontId="12" fillId="0" borderId="0" applyFont="0" applyFill="0" applyBorder="0" applyAlignment="0" applyProtection="0"/>
    <xf numFmtId="0" fontId="15" fillId="0" borderId="0" applyNumberFormat="0" applyFill="0" applyBorder="0" applyAlignment="0" applyProtection="0">
      <alignment vertical="top"/>
      <protection locked="0"/>
    </xf>
    <xf numFmtId="37" fontId="16" fillId="0" borderId="0"/>
    <xf numFmtId="0" fontId="1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 fillId="0" borderId="0"/>
  </cellStyleXfs>
  <cellXfs count="155">
    <xf numFmtId="0" fontId="0" fillId="0" borderId="0" xfId="0"/>
    <xf numFmtId="0" fontId="22" fillId="2" borderId="0" xfId="0" applyFont="1" applyFill="1" applyAlignment="1">
      <alignment vertical="center"/>
    </xf>
    <xf numFmtId="0" fontId="24" fillId="2" borderId="0" xfId="0" applyFont="1" applyFill="1" applyAlignment="1">
      <alignment horizontal="left" vertical="top"/>
    </xf>
    <xf numFmtId="0" fontId="25" fillId="2" borderId="0" xfId="0" applyFont="1" applyFill="1" applyAlignment="1">
      <alignment horizontal="left" vertical="top"/>
    </xf>
    <xf numFmtId="0" fontId="27" fillId="2" borderId="0" xfId="0" applyFont="1" applyFill="1" applyAlignment="1">
      <alignment horizontal="left" vertical="top"/>
    </xf>
    <xf numFmtId="0" fontId="28" fillId="2" borderId="0" xfId="0" applyFont="1" applyFill="1" applyAlignment="1">
      <alignment horizontal="left" vertical="top" wrapText="1"/>
    </xf>
    <xf numFmtId="0" fontId="10" fillId="2" borderId="0" xfId="0" applyFont="1" applyFill="1"/>
    <xf numFmtId="0" fontId="10" fillId="2" borderId="24" xfId="0" applyFont="1" applyFill="1" applyBorder="1"/>
    <xf numFmtId="0" fontId="10" fillId="2" borderId="25" xfId="0" applyFont="1" applyFill="1" applyBorder="1"/>
    <xf numFmtId="0" fontId="11" fillId="2" borderId="25" xfId="0" applyFont="1" applyFill="1" applyBorder="1" applyAlignment="1">
      <alignment horizontal="center"/>
    </xf>
    <xf numFmtId="0" fontId="10" fillId="2" borderId="26" xfId="0" applyFont="1" applyFill="1" applyBorder="1"/>
    <xf numFmtId="0" fontId="11" fillId="2" borderId="27" xfId="0" applyFont="1" applyFill="1" applyBorder="1" applyAlignment="1">
      <alignment horizontal="center"/>
    </xf>
    <xf numFmtId="0" fontId="11" fillId="2" borderId="0" xfId="0" applyFont="1" applyFill="1" applyAlignment="1">
      <alignment horizontal="center"/>
    </xf>
    <xf numFmtId="0" fontId="11" fillId="2" borderId="4" xfId="0" applyFont="1" applyFill="1" applyBorder="1" applyAlignment="1">
      <alignment horizontal="center"/>
    </xf>
    <xf numFmtId="0" fontId="11" fillId="2" borderId="28" xfId="0" applyFont="1" applyFill="1" applyBorder="1" applyAlignment="1">
      <alignment horizontal="center"/>
    </xf>
    <xf numFmtId="0" fontId="10" fillId="2" borderId="27" xfId="0" applyFont="1" applyFill="1" applyBorder="1"/>
    <xf numFmtId="165" fontId="10" fillId="2" borderId="0" xfId="1" applyNumberFormat="1" applyFont="1" applyFill="1" applyBorder="1"/>
    <xf numFmtId="0" fontId="10" fillId="2" borderId="28" xfId="0" applyFont="1" applyFill="1" applyBorder="1"/>
    <xf numFmtId="165" fontId="10" fillId="2" borderId="23" xfId="1" applyNumberFormat="1" applyFont="1" applyFill="1" applyBorder="1"/>
    <xf numFmtId="0" fontId="11" fillId="2" borderId="0" xfId="0" applyFont="1" applyFill="1"/>
    <xf numFmtId="0" fontId="10" fillId="2" borderId="29" xfId="0" applyFont="1" applyFill="1" applyBorder="1"/>
    <xf numFmtId="0" fontId="10" fillId="2" borderId="12" xfId="0" applyFont="1" applyFill="1" applyBorder="1"/>
    <xf numFmtId="0" fontId="10" fillId="2" borderId="30" xfId="0" applyFont="1" applyFill="1" applyBorder="1"/>
    <xf numFmtId="0" fontId="10" fillId="2" borderId="0" xfId="0" applyFont="1" applyFill="1" applyAlignment="1">
      <alignment horizontal="left"/>
    </xf>
    <xf numFmtId="0" fontId="29" fillId="2" borderId="0" xfId="0" applyFont="1" applyFill="1"/>
    <xf numFmtId="41" fontId="0" fillId="3" borderId="18" xfId="0" applyNumberFormat="1" applyFill="1" applyBorder="1"/>
    <xf numFmtId="41" fontId="0" fillId="3" borderId="19" xfId="0" applyNumberFormat="1" applyFill="1" applyBorder="1"/>
    <xf numFmtId="41" fontId="0" fillId="3" borderId="6" xfId="0" applyNumberFormat="1" applyFill="1" applyBorder="1"/>
    <xf numFmtId="41" fontId="0" fillId="3" borderId="19" xfId="0" applyNumberFormat="1" applyFill="1" applyBorder="1" applyAlignment="1">
      <alignment horizontal="center"/>
    </xf>
    <xf numFmtId="0" fontId="31" fillId="2" borderId="0" xfId="0" applyFont="1" applyFill="1" applyAlignment="1">
      <alignment vertical="center"/>
    </xf>
    <xf numFmtId="0" fontId="22" fillId="2" borderId="0" xfId="0" applyFont="1" applyFill="1" applyAlignment="1">
      <alignment horizontal="right" vertical="center"/>
    </xf>
    <xf numFmtId="41" fontId="0" fillId="3" borderId="1" xfId="0" applyNumberFormat="1" applyFill="1" applyBorder="1"/>
    <xf numFmtId="41" fontId="0" fillId="3" borderId="17" xfId="0" applyNumberFormat="1" applyFill="1" applyBorder="1"/>
    <xf numFmtId="41" fontId="0" fillId="4" borderId="17" xfId="0" applyNumberFormat="1" applyFill="1" applyBorder="1"/>
    <xf numFmtId="0" fontId="0" fillId="2" borderId="0" xfId="0" applyFill="1"/>
    <xf numFmtId="0" fontId="15" fillId="2" borderId="12" xfId="2" applyFill="1" applyBorder="1" applyAlignment="1" applyProtection="1">
      <alignment horizontal="right"/>
    </xf>
    <xf numFmtId="0" fontId="0" fillId="2" borderId="0" xfId="0" applyFill="1" applyAlignment="1">
      <alignment horizontal="right"/>
    </xf>
    <xf numFmtId="0" fontId="0" fillId="2" borderId="5" xfId="0" applyFill="1" applyBorder="1"/>
    <xf numFmtId="0" fontId="14" fillId="2" borderId="0" xfId="0" applyFont="1" applyFill="1"/>
    <xf numFmtId="0" fontId="0" fillId="2" borderId="14" xfId="0" applyFill="1" applyBorder="1" applyAlignment="1">
      <alignment horizontal="center"/>
    </xf>
    <xf numFmtId="0" fontId="0" fillId="2" borderId="3" xfId="0" applyFill="1" applyBorder="1" applyAlignment="1">
      <alignment horizontal="center" wrapText="1"/>
    </xf>
    <xf numFmtId="0" fontId="0" fillId="2" borderId="6" xfId="0" applyFill="1" applyBorder="1"/>
    <xf numFmtId="0" fontId="0" fillId="2" borderId="7" xfId="0" applyFill="1" applyBorder="1"/>
    <xf numFmtId="41" fontId="21" fillId="2" borderId="0" xfId="0" applyNumberFormat="1" applyFont="1" applyFill="1" applyAlignment="1">
      <alignment horizontal="center"/>
    </xf>
    <xf numFmtId="41" fontId="0" fillId="2" borderId="0" xfId="0" applyNumberFormat="1" applyFill="1"/>
    <xf numFmtId="41" fontId="0" fillId="2" borderId="0" xfId="0" applyNumberFormat="1" applyFill="1" applyAlignment="1">
      <alignment horizontal="center"/>
    </xf>
    <xf numFmtId="41" fontId="21" fillId="2" borderId="0" xfId="0" applyNumberFormat="1" applyFont="1" applyFill="1" applyAlignment="1">
      <alignment horizontal="right"/>
    </xf>
    <xf numFmtId="41" fontId="0" fillId="2" borderId="1" xfId="0" applyNumberFormat="1" applyFill="1" applyBorder="1"/>
    <xf numFmtId="0" fontId="0" fillId="2" borderId="15" xfId="0" applyFill="1" applyBorder="1"/>
    <xf numFmtId="0" fontId="0" fillId="2" borderId="13" xfId="0" applyFill="1" applyBorder="1"/>
    <xf numFmtId="0" fontId="0" fillId="2" borderId="10" xfId="0" applyFill="1" applyBorder="1"/>
    <xf numFmtId="0" fontId="0" fillId="2" borderId="11" xfId="0" applyFill="1" applyBorder="1" applyAlignment="1">
      <alignment horizontal="left"/>
    </xf>
    <xf numFmtId="0" fontId="15" fillId="2" borderId="0" xfId="2" applyFill="1" applyBorder="1" applyAlignment="1" applyProtection="1">
      <alignment horizontal="right"/>
    </xf>
    <xf numFmtId="41" fontId="0" fillId="4" borderId="18" xfId="0" applyNumberFormat="1" applyFill="1" applyBorder="1"/>
    <xf numFmtId="41" fontId="0" fillId="4" borderId="19" xfId="0" applyNumberFormat="1" applyFill="1" applyBorder="1"/>
    <xf numFmtId="0" fontId="13" fillId="2" borderId="5" xfId="0" applyFont="1" applyFill="1" applyBorder="1" applyAlignment="1">
      <alignment horizontal="center"/>
    </xf>
    <xf numFmtId="164" fontId="0" fillId="2" borderId="0" xfId="0" applyNumberFormat="1" applyFill="1"/>
    <xf numFmtId="0" fontId="0" fillId="2" borderId="0" xfId="0" applyFill="1" applyAlignment="1">
      <alignment horizontal="center"/>
    </xf>
    <xf numFmtId="0" fontId="14" fillId="2" borderId="14" xfId="0" applyFont="1" applyFill="1" applyBorder="1" applyAlignment="1">
      <alignment horizontal="center"/>
    </xf>
    <xf numFmtId="0" fontId="14" fillId="2" borderId="0" xfId="0" applyFont="1" applyFill="1" applyAlignment="1">
      <alignment horizontal="center"/>
    </xf>
    <xf numFmtId="0" fontId="0" fillId="2" borderId="16" xfId="0" applyFill="1" applyBorder="1" applyAlignment="1">
      <alignment horizontal="center" wrapText="1"/>
    </xf>
    <xf numFmtId="0" fontId="14" fillId="2" borderId="16" xfId="0" applyFont="1" applyFill="1" applyBorder="1" applyAlignment="1">
      <alignment horizontal="center" wrapText="1"/>
    </xf>
    <xf numFmtId="0" fontId="0" fillId="2" borderId="9" xfId="0" applyFill="1" applyBorder="1"/>
    <xf numFmtId="0" fontId="14" fillId="2" borderId="0" xfId="0" applyFont="1" applyFill="1" applyAlignment="1">
      <alignment horizontal="center" wrapText="1"/>
    </xf>
    <xf numFmtId="0" fontId="0" fillId="2" borderId="2" xfId="0" applyFill="1" applyBorder="1"/>
    <xf numFmtId="41" fontId="0" fillId="2" borderId="14" xfId="0" applyNumberFormat="1" applyFill="1" applyBorder="1"/>
    <xf numFmtId="164" fontId="0" fillId="2" borderId="15" xfId="0" applyNumberFormat="1" applyFill="1" applyBorder="1"/>
    <xf numFmtId="41" fontId="14" fillId="2" borderId="14" xfId="0" applyNumberFormat="1" applyFont="1" applyFill="1" applyBorder="1"/>
    <xf numFmtId="0" fontId="7" fillId="2" borderId="3" xfId="0" applyFont="1" applyFill="1" applyBorder="1" applyAlignment="1">
      <alignment horizontal="center"/>
    </xf>
    <xf numFmtId="41" fontId="0" fillId="2" borderId="11" xfId="0" applyNumberFormat="1" applyFill="1" applyBorder="1"/>
    <xf numFmtId="164" fontId="0" fillId="2" borderId="10" xfId="0" applyNumberFormat="1" applyFill="1" applyBorder="1"/>
    <xf numFmtId="41" fontId="14" fillId="2" borderId="16" xfId="0" applyNumberFormat="1" applyFont="1" applyFill="1" applyBorder="1"/>
    <xf numFmtId="41" fontId="0" fillId="2" borderId="16" xfId="0" applyNumberFormat="1" applyFill="1" applyBorder="1"/>
    <xf numFmtId="0" fontId="10" fillId="2" borderId="3" xfId="0" applyFont="1" applyFill="1" applyBorder="1" applyAlignment="1">
      <alignment horizontal="center"/>
    </xf>
    <xf numFmtId="0" fontId="0" fillId="2" borderId="0" xfId="0" applyFill="1" applyAlignment="1">
      <alignment horizontal="left"/>
    </xf>
    <xf numFmtId="0" fontId="0" fillId="2" borderId="8" xfId="0" applyFill="1" applyBorder="1" applyAlignment="1">
      <alignment horizontal="left"/>
    </xf>
    <xf numFmtId="41" fontId="0" fillId="2" borderId="3" xfId="0" applyNumberFormat="1" applyFill="1" applyBorder="1"/>
    <xf numFmtId="164" fontId="0" fillId="2" borderId="3" xfId="0" applyNumberFormat="1" applyFill="1" applyBorder="1"/>
    <xf numFmtId="41" fontId="14" fillId="2" borderId="3" xfId="0" applyNumberFormat="1" applyFont="1" applyFill="1" applyBorder="1"/>
    <xf numFmtId="0" fontId="0" fillId="2" borderId="8" xfId="0" applyFill="1" applyBorder="1"/>
    <xf numFmtId="0" fontId="0" fillId="2" borderId="3" xfId="0" applyFill="1" applyBorder="1"/>
    <xf numFmtId="41" fontId="14" fillId="2" borderId="0" xfId="0" applyNumberFormat="1" applyFont="1" applyFill="1"/>
    <xf numFmtId="0" fontId="7" fillId="2" borderId="8" xfId="0" applyFont="1" applyFill="1" applyBorder="1" applyAlignment="1">
      <alignment horizontal="center"/>
    </xf>
    <xf numFmtId="164" fontId="0" fillId="2" borderId="16" xfId="0" applyNumberFormat="1" applyFill="1" applyBorder="1"/>
    <xf numFmtId="164" fontId="0" fillId="2" borderId="14" xfId="0" applyNumberFormat="1" applyFill="1" applyBorder="1"/>
    <xf numFmtId="0" fontId="14" fillId="2" borderId="6" xfId="0" applyFont="1" applyFill="1" applyBorder="1"/>
    <xf numFmtId="0" fontId="14" fillId="2" borderId="31" xfId="0" applyFont="1" applyFill="1" applyBorder="1"/>
    <xf numFmtId="41" fontId="14" fillId="2" borderId="7" xfId="0" applyNumberFormat="1" applyFont="1" applyFill="1" applyBorder="1"/>
    <xf numFmtId="0" fontId="9" fillId="2" borderId="0" xfId="0" applyFont="1" applyFill="1"/>
    <xf numFmtId="0" fontId="10" fillId="2" borderId="0" xfId="0" applyFont="1" applyFill="1" applyAlignment="1">
      <alignment horizontal="center"/>
    </xf>
    <xf numFmtId="0" fontId="10" fillId="2" borderId="0" xfId="0" applyFont="1" applyFill="1" applyAlignment="1">
      <alignment horizontal="right"/>
    </xf>
    <xf numFmtId="0" fontId="19" fillId="2" borderId="0" xfId="0" applyFont="1" applyFill="1" applyAlignment="1">
      <alignment horizontal="center"/>
    </xf>
    <xf numFmtId="0" fontId="8" fillId="2" borderId="0" xfId="0" applyFont="1" applyFill="1" applyAlignment="1">
      <alignment horizontal="center"/>
    </xf>
    <xf numFmtId="0" fontId="0" fillId="4" borderId="10" xfId="0" applyFill="1" applyBorder="1"/>
    <xf numFmtId="41" fontId="0" fillId="4" borderId="16" xfId="0" applyNumberFormat="1" applyFill="1" applyBorder="1"/>
    <xf numFmtId="0" fontId="0" fillId="4" borderId="16" xfId="0" applyFill="1" applyBorder="1"/>
    <xf numFmtId="164" fontId="0" fillId="4" borderId="10" xfId="0" applyNumberFormat="1" applyFill="1" applyBorder="1"/>
    <xf numFmtId="164" fontId="0" fillId="4" borderId="16" xfId="0" applyNumberFormat="1" applyFill="1" applyBorder="1"/>
    <xf numFmtId="41" fontId="14" fillId="4" borderId="16" xfId="0" applyNumberFormat="1" applyFont="1" applyFill="1" applyBorder="1"/>
    <xf numFmtId="0" fontId="6" fillId="2" borderId="32" xfId="0" applyFont="1" applyFill="1" applyBorder="1"/>
    <xf numFmtId="0" fontId="10" fillId="2" borderId="32" xfId="0" applyFont="1" applyFill="1" applyBorder="1"/>
    <xf numFmtId="0" fontId="9" fillId="2" borderId="32" xfId="0" applyFont="1" applyFill="1" applyBorder="1"/>
    <xf numFmtId="164" fontId="10" fillId="2" borderId="0" xfId="0" applyNumberFormat="1" applyFont="1" applyFill="1"/>
    <xf numFmtId="164" fontId="10" fillId="2" borderId="32" xfId="0" applyNumberFormat="1" applyFont="1" applyFill="1" applyBorder="1"/>
    <xf numFmtId="0" fontId="5" fillId="2" borderId="0" xfId="0" applyFont="1" applyFill="1" applyAlignment="1">
      <alignment horizontal="center" vertical="center" wrapText="1"/>
    </xf>
    <xf numFmtId="164" fontId="20" fillId="2" borderId="0" xfId="0" applyNumberFormat="1" applyFont="1" applyFill="1"/>
    <xf numFmtId="0" fontId="20" fillId="2" borderId="32" xfId="0" applyFont="1" applyFill="1" applyBorder="1" applyAlignment="1">
      <alignment horizontal="center"/>
    </xf>
    <xf numFmtId="0" fontId="10" fillId="2" borderId="34" xfId="0" applyFont="1" applyFill="1" applyBorder="1" applyAlignment="1">
      <alignment horizontal="center"/>
    </xf>
    <xf numFmtId="0" fontId="10" fillId="2" borderId="34" xfId="0" applyFont="1" applyFill="1" applyBorder="1" applyAlignment="1">
      <alignment horizontal="right"/>
    </xf>
    <xf numFmtId="0" fontId="19" fillId="2" borderId="34" xfId="0" applyFont="1" applyFill="1" applyBorder="1" applyAlignment="1">
      <alignment horizontal="center"/>
    </xf>
    <xf numFmtId="0" fontId="8" fillId="2" borderId="34" xfId="0" applyFont="1" applyFill="1" applyBorder="1" applyAlignment="1">
      <alignment horizontal="center"/>
    </xf>
    <xf numFmtId="0" fontId="10" fillId="2" borderId="32" xfId="0" applyFont="1" applyFill="1" applyBorder="1" applyAlignment="1">
      <alignment horizontal="center"/>
    </xf>
    <xf numFmtId="0" fontId="10" fillId="2" borderId="32" xfId="0" applyFont="1" applyFill="1" applyBorder="1" applyAlignment="1">
      <alignment horizontal="right"/>
    </xf>
    <xf numFmtId="0" fontId="19" fillId="2" borderId="32" xfId="0" applyFont="1" applyFill="1" applyBorder="1" applyAlignment="1">
      <alignment horizontal="center"/>
    </xf>
    <xf numFmtId="0" fontId="8" fillId="2" borderId="32" xfId="0" applyFont="1" applyFill="1" applyBorder="1" applyAlignment="1">
      <alignment horizontal="center"/>
    </xf>
    <xf numFmtId="0" fontId="26" fillId="2" borderId="0" xfId="0" applyFont="1" applyFill="1" applyAlignment="1">
      <alignment vertical="top"/>
    </xf>
    <xf numFmtId="0" fontId="5" fillId="2" borderId="32" xfId="0" applyFont="1" applyFill="1" applyBorder="1" applyAlignment="1">
      <alignment horizontal="center" wrapText="1"/>
    </xf>
    <xf numFmtId="0" fontId="5" fillId="2" borderId="34" xfId="0" applyFont="1" applyFill="1" applyBorder="1" applyAlignment="1">
      <alignment horizontal="center" wrapText="1"/>
    </xf>
    <xf numFmtId="0" fontId="6" fillId="2" borderId="33" xfId="0" applyFont="1" applyFill="1" applyBorder="1"/>
    <xf numFmtId="0" fontId="10" fillId="2" borderId="33" xfId="0" applyFont="1" applyFill="1" applyBorder="1"/>
    <xf numFmtId="0" fontId="9" fillId="2" borderId="33" xfId="0" applyFont="1" applyFill="1" applyBorder="1"/>
    <xf numFmtId="0" fontId="4" fillId="2" borderId="34" xfId="0" applyFont="1" applyFill="1" applyBorder="1" applyAlignment="1">
      <alignment horizontal="center" wrapText="1"/>
    </xf>
    <xf numFmtId="0" fontId="26" fillId="2" borderId="0" xfId="0" applyFont="1" applyFill="1" applyAlignment="1">
      <alignment horizontal="left" vertical="top" wrapText="1"/>
    </xf>
    <xf numFmtId="0" fontId="26" fillId="2" borderId="0" xfId="0" applyFont="1" applyFill="1" applyAlignment="1">
      <alignment horizontal="left" vertical="top"/>
    </xf>
    <xf numFmtId="0" fontId="2" fillId="2" borderId="32" xfId="0" applyFont="1" applyFill="1" applyBorder="1"/>
    <xf numFmtId="164" fontId="10" fillId="0" borderId="0" xfId="0" applyNumberFormat="1" applyFont="1"/>
    <xf numFmtId="0" fontId="32" fillId="2" borderId="35" xfId="0" applyFont="1" applyFill="1" applyBorder="1" applyAlignment="1">
      <alignment horizontal="left" vertical="center" wrapText="1"/>
    </xf>
    <xf numFmtId="0" fontId="28" fillId="2" borderId="36" xfId="0" applyFont="1" applyFill="1" applyBorder="1" applyAlignment="1">
      <alignment horizontal="left" vertical="center" wrapText="1"/>
    </xf>
    <xf numFmtId="0" fontId="28" fillId="2" borderId="37" xfId="0" applyFont="1" applyFill="1" applyBorder="1" applyAlignment="1">
      <alignment horizontal="left" vertical="center" wrapText="1"/>
    </xf>
    <xf numFmtId="0" fontId="30" fillId="3" borderId="5" xfId="0" applyFont="1" applyFill="1" applyBorder="1" applyAlignment="1">
      <alignment horizontal="center"/>
    </xf>
    <xf numFmtId="0" fontId="0" fillId="2" borderId="15" xfId="0" applyFill="1" applyBorder="1" applyAlignment="1">
      <alignment horizontal="center"/>
    </xf>
    <xf numFmtId="0" fontId="0" fillId="2" borderId="13" xfId="0" applyFill="1" applyBorder="1" applyAlignment="1">
      <alignment horizontal="center"/>
    </xf>
    <xf numFmtId="0" fontId="0" fillId="2" borderId="9"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4" xfId="0" applyFill="1" applyBorder="1" applyAlignment="1">
      <alignment horizontal="center" wrapText="1"/>
    </xf>
    <xf numFmtId="0" fontId="0" fillId="2" borderId="3" xfId="0" applyFill="1" applyBorder="1" applyAlignment="1">
      <alignment horizontal="center" wrapText="1"/>
    </xf>
    <xf numFmtId="0" fontId="26" fillId="2" borderId="0" xfId="0" applyFont="1" applyFill="1" applyAlignment="1">
      <alignment horizontal="left" vertical="top" wrapText="1"/>
    </xf>
    <xf numFmtId="0" fontId="17" fillId="2" borderId="2" xfId="0" applyFont="1" applyFill="1" applyBorder="1" applyAlignment="1">
      <alignment horizontal="center"/>
    </xf>
    <xf numFmtId="0" fontId="29" fillId="2" borderId="0" xfId="0" applyFont="1" applyFill="1" applyAlignment="1">
      <alignment horizontal="left" wrapText="1"/>
    </xf>
    <xf numFmtId="0" fontId="11" fillId="2" borderId="12" xfId="0" applyFont="1" applyFill="1" applyBorder="1" applyAlignment="1">
      <alignment horizontal="center"/>
    </xf>
    <xf numFmtId="0" fontId="26" fillId="2" borderId="0" xfId="0" applyFont="1" applyFill="1" applyAlignment="1">
      <alignment horizontal="left" vertical="top"/>
    </xf>
    <xf numFmtId="0" fontId="18" fillId="2" borderId="0" xfId="0" applyFont="1" applyFill="1" applyAlignment="1">
      <alignment horizontal="center"/>
    </xf>
    <xf numFmtId="0" fontId="10" fillId="3" borderId="20" xfId="0" applyFont="1" applyFill="1" applyBorder="1" applyAlignment="1">
      <alignment horizontal="center"/>
    </xf>
    <xf numFmtId="0" fontId="10" fillId="3" borderId="21" xfId="0" applyFont="1" applyFill="1" applyBorder="1" applyAlignment="1">
      <alignment horizontal="center"/>
    </xf>
    <xf numFmtId="0" fontId="10" fillId="3" borderId="22" xfId="0" applyFont="1" applyFill="1" applyBorder="1" applyAlignment="1">
      <alignment horizontal="center"/>
    </xf>
    <xf numFmtId="0" fontId="32" fillId="2" borderId="36"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11" fillId="2" borderId="32" xfId="0" applyFont="1" applyFill="1" applyBorder="1" applyAlignment="1">
      <alignment horizontal="center"/>
    </xf>
    <xf numFmtId="0" fontId="6" fillId="2" borderId="32" xfId="0" applyFont="1" applyFill="1" applyBorder="1" applyAlignment="1">
      <alignment horizontal="center"/>
    </xf>
    <xf numFmtId="0" fontId="11" fillId="0" borderId="33" xfId="0" applyFont="1" applyBorder="1" applyAlignment="1">
      <alignment horizontal="center"/>
    </xf>
    <xf numFmtId="0" fontId="11" fillId="2" borderId="0" xfId="0" applyFont="1" applyFill="1" applyAlignment="1">
      <alignment horizontal="center"/>
    </xf>
    <xf numFmtId="0" fontId="11" fillId="0" borderId="0" xfId="0" applyFont="1" applyAlignment="1">
      <alignment horizontal="center"/>
    </xf>
    <xf numFmtId="0" fontId="11" fillId="2" borderId="33" xfId="0" applyFont="1" applyFill="1" applyBorder="1" applyAlignment="1">
      <alignment horizontal="center"/>
    </xf>
    <xf numFmtId="0" fontId="1" fillId="2" borderId="32" xfId="0" applyFont="1" applyFill="1" applyBorder="1" applyAlignment="1">
      <alignment horizontal="center"/>
    </xf>
  </cellXfs>
  <cellStyles count="20">
    <cellStyle name="0" xfId="6" xr:uid="{00000000-0005-0000-0000-000000000000}"/>
    <cellStyle name="0 2" xfId="13" xr:uid="{00000000-0005-0000-0000-000001000000}"/>
    <cellStyle name="4294967297" xfId="7" xr:uid="{00000000-0005-0000-0000-000002000000}"/>
    <cellStyle name="4294967297 2" xfId="14" xr:uid="{00000000-0005-0000-0000-000003000000}"/>
    <cellStyle name="8589934594" xfId="8" xr:uid="{00000000-0005-0000-0000-000004000000}"/>
    <cellStyle name="8589934594 2" xfId="15" xr:uid="{00000000-0005-0000-0000-000005000000}"/>
    <cellStyle name="8589934595" xfId="9" xr:uid="{00000000-0005-0000-0000-000006000000}"/>
    <cellStyle name="8589934595 2" xfId="16" xr:uid="{00000000-0005-0000-0000-000007000000}"/>
    <cellStyle name="8589934602" xfId="10" xr:uid="{00000000-0005-0000-0000-000008000000}"/>
    <cellStyle name="8589934602 2" xfId="17" xr:uid="{00000000-0005-0000-0000-000009000000}"/>
    <cellStyle name="8589934617" xfId="11" xr:uid="{00000000-0005-0000-0000-00000A000000}"/>
    <cellStyle name="8589934617 2" xfId="18" xr:uid="{00000000-0005-0000-0000-00000B000000}"/>
    <cellStyle name="Comma" xfId="1" builtinId="3"/>
    <cellStyle name="Hyperlink" xfId="2" builtinId="8"/>
    <cellStyle name="Normal" xfId="0" builtinId="0"/>
    <cellStyle name="Normal 2" xfId="3" xr:uid="{00000000-0005-0000-0000-00000F000000}"/>
    <cellStyle name="Normal 3" xfId="4" xr:uid="{00000000-0005-0000-0000-000010000000}"/>
    <cellStyle name="Normal 4" xfId="5" xr:uid="{00000000-0005-0000-0000-000011000000}"/>
    <cellStyle name="Normal 4 2" xfId="12" xr:uid="{00000000-0005-0000-0000-000012000000}"/>
    <cellStyle name="Normal 5" xfId="19" xr:uid="{00000000-0005-0000-0000-000013000000}"/>
  </cellStyles>
  <dxfs count="0"/>
  <tableStyles count="0" defaultTableStyle="TableStyleMedium9" defaultPivotStyle="PivotStyleLight16"/>
  <colors>
    <mruColors>
      <color rgb="FFD9D9D6"/>
      <color rgb="FFC9EC51"/>
      <color rgb="FFFFFF99"/>
      <color rgb="FF00B0F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311944</xdr:colOff>
      <xdr:row>0</xdr:row>
      <xdr:rowOff>177056</xdr:rowOff>
    </xdr:from>
    <xdr:to>
      <xdr:col>16</xdr:col>
      <xdr:colOff>573005</xdr:colOff>
      <xdr:row>3</xdr:row>
      <xdr:rowOff>45255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5975" y="177056"/>
          <a:ext cx="2671680" cy="868324"/>
        </a:xfrm>
        <a:prstGeom prst="rect">
          <a:avLst/>
        </a:prstGeom>
      </xdr:spPr>
    </xdr:pic>
    <xdr:clientData/>
  </xdr:twoCellAnchor>
  <xdr:twoCellAnchor>
    <xdr:from>
      <xdr:col>13</xdr:col>
      <xdr:colOff>50007</xdr:colOff>
      <xdr:row>1</xdr:row>
      <xdr:rowOff>35719</xdr:rowOff>
    </xdr:from>
    <xdr:to>
      <xdr:col>13</xdr:col>
      <xdr:colOff>95726</xdr:colOff>
      <xdr:row>3</xdr:row>
      <xdr:rowOff>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444038" y="214313"/>
          <a:ext cx="45719" cy="785812"/>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380999</xdr:colOff>
      <xdr:row>1</xdr:row>
      <xdr:rowOff>47767</xdr:rowOff>
    </xdr:from>
    <xdr:to>
      <xdr:col>5</xdr:col>
      <xdr:colOff>601066</xdr:colOff>
      <xdr:row>2</xdr:row>
      <xdr:rowOff>564606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3074" y="209692"/>
          <a:ext cx="2283817" cy="742264"/>
        </a:xfrm>
        <a:prstGeom prst="rect">
          <a:avLst/>
        </a:prstGeom>
      </xdr:spPr>
    </xdr:pic>
    <xdr:clientData/>
  </xdr:twoCellAnchor>
  <xdr:twoCellAnchor>
    <xdr:from>
      <xdr:col>3</xdr:col>
      <xdr:colOff>163830</xdr:colOff>
      <xdr:row>0</xdr:row>
      <xdr:rowOff>142876</xdr:rowOff>
    </xdr:from>
    <xdr:to>
      <xdr:col>3</xdr:col>
      <xdr:colOff>209549</xdr:colOff>
      <xdr:row>2</xdr:row>
      <xdr:rowOff>571501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5335905" y="142876"/>
          <a:ext cx="45719" cy="819150"/>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844698</xdr:colOff>
      <xdr:row>1</xdr:row>
      <xdr:rowOff>44405</xdr:rowOff>
    </xdr:from>
    <xdr:to>
      <xdr:col>27</xdr:col>
      <xdr:colOff>745472</xdr:colOff>
      <xdr:row>2</xdr:row>
      <xdr:rowOff>563821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8757" y="201287"/>
          <a:ext cx="2283817" cy="742264"/>
        </a:xfrm>
        <a:prstGeom prst="rect">
          <a:avLst/>
        </a:prstGeom>
      </xdr:spPr>
    </xdr:pic>
    <xdr:clientData/>
  </xdr:twoCellAnchor>
  <xdr:twoCellAnchor>
    <xdr:from>
      <xdr:col>24</xdr:col>
      <xdr:colOff>627529</xdr:colOff>
      <xdr:row>0</xdr:row>
      <xdr:rowOff>134471</xdr:rowOff>
    </xdr:from>
    <xdr:to>
      <xdr:col>24</xdr:col>
      <xdr:colOff>673248</xdr:colOff>
      <xdr:row>2</xdr:row>
      <xdr:rowOff>572621</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6741588" y="134471"/>
          <a:ext cx="45719" cy="819150"/>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289990</xdr:colOff>
      <xdr:row>1</xdr:row>
      <xdr:rowOff>5427</xdr:rowOff>
    </xdr:from>
    <xdr:to>
      <xdr:col>6</xdr:col>
      <xdr:colOff>1160080</xdr:colOff>
      <xdr:row>2</xdr:row>
      <xdr:rowOff>438304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5990" y="175756"/>
          <a:ext cx="2089290" cy="656995"/>
        </a:xfrm>
        <a:prstGeom prst="rect">
          <a:avLst/>
        </a:prstGeom>
      </xdr:spPr>
    </xdr:pic>
    <xdr:clientData/>
  </xdr:twoCellAnchor>
  <xdr:twoCellAnchor>
    <xdr:from>
      <xdr:col>5</xdr:col>
      <xdr:colOff>82922</xdr:colOff>
      <xdr:row>1</xdr:row>
      <xdr:rowOff>4969</xdr:rowOff>
    </xdr:from>
    <xdr:to>
      <xdr:col>5</xdr:col>
      <xdr:colOff>128641</xdr:colOff>
      <xdr:row>2</xdr:row>
      <xdr:rowOff>440342</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6178922" y="175298"/>
          <a:ext cx="45719" cy="659491"/>
        </a:xfrm>
        <a:prstGeom prst="rect">
          <a:avLst/>
        </a:prstGeom>
        <a:solidFill>
          <a:srgbClr val="C9EC51"/>
        </a:solidFill>
        <a:ln>
          <a:solidFill>
            <a:srgbClr val="C9EC5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9EC51"/>
  </sheetPr>
  <dimension ref="A1:T160"/>
  <sheetViews>
    <sheetView tabSelected="1" zoomScale="80" zoomScaleNormal="80" workbookViewId="0">
      <selection activeCell="T13" sqref="T13"/>
    </sheetView>
  </sheetViews>
  <sheetFormatPr defaultColWidth="9.140625" defaultRowHeight="15" x14ac:dyDescent="0.25"/>
  <cols>
    <col min="1" max="2" width="9.140625" style="34"/>
    <col min="3" max="3" width="15" style="34" customWidth="1"/>
    <col min="4" max="4" width="14.5703125" style="34" customWidth="1"/>
    <col min="5" max="5" width="10.85546875" style="34" customWidth="1"/>
    <col min="6" max="8" width="9.140625" style="34"/>
    <col min="9" max="9" width="13" style="34" customWidth="1"/>
    <col min="10" max="10" width="12.5703125" style="34" customWidth="1"/>
    <col min="11" max="11" width="11" style="34" customWidth="1"/>
    <col min="12" max="14" width="9.140625" style="34"/>
    <col min="15" max="15" width="14.7109375" style="34" customWidth="1"/>
    <col min="16" max="16" width="12.5703125" style="34" customWidth="1"/>
    <col min="17" max="17" width="12" style="34" customWidth="1"/>
    <col min="18" max="16384" width="9.140625" style="34"/>
  </cols>
  <sheetData>
    <row r="1" spans="1:20" s="1" customFormat="1" ht="14.25" x14ac:dyDescent="0.25"/>
    <row r="2" spans="1:20" s="1" customFormat="1" ht="18" x14ac:dyDescent="0.25">
      <c r="B2" s="2" t="s">
        <v>103</v>
      </c>
      <c r="C2" s="3"/>
      <c r="D2" s="3"/>
      <c r="E2" s="3"/>
      <c r="F2" s="3"/>
      <c r="G2" s="3"/>
      <c r="H2" s="3"/>
      <c r="I2" s="3"/>
      <c r="J2" s="3"/>
      <c r="K2" s="3"/>
      <c r="L2" s="3"/>
      <c r="M2" s="3"/>
      <c r="N2" s="3"/>
    </row>
    <row r="3" spans="1:20" s="1" customFormat="1" ht="47.25" customHeight="1" x14ac:dyDescent="0.25">
      <c r="B3" s="137" t="s">
        <v>97</v>
      </c>
      <c r="C3" s="137"/>
      <c r="D3" s="137"/>
      <c r="E3" s="137"/>
      <c r="F3" s="137"/>
      <c r="G3" s="137"/>
      <c r="H3" s="137"/>
      <c r="I3" s="137"/>
      <c r="J3" s="137"/>
      <c r="K3" s="137"/>
      <c r="L3" s="137"/>
      <c r="M3" s="137"/>
      <c r="N3" s="137"/>
    </row>
    <row r="4" spans="1:20" s="1" customFormat="1" ht="18" customHeight="1" x14ac:dyDescent="0.25">
      <c r="B4" s="4"/>
      <c r="C4" s="4"/>
      <c r="D4" s="4"/>
      <c r="E4" s="4"/>
      <c r="F4" s="4"/>
      <c r="G4" s="4"/>
      <c r="H4" s="4"/>
      <c r="I4" s="4"/>
      <c r="J4" s="4"/>
      <c r="K4" s="4"/>
      <c r="L4" s="4"/>
      <c r="M4" s="4"/>
      <c r="N4" s="4"/>
    </row>
    <row r="5" spans="1:20" s="1" customFormat="1" ht="15" customHeight="1" x14ac:dyDescent="0.25">
      <c r="B5" s="4"/>
      <c r="C5" s="5"/>
      <c r="D5" s="5"/>
      <c r="E5" s="5"/>
      <c r="F5" s="5"/>
      <c r="G5" s="5"/>
      <c r="H5" s="5"/>
      <c r="I5" s="5"/>
      <c r="J5" s="5"/>
      <c r="K5" s="5"/>
      <c r="L5" s="5"/>
      <c r="M5" s="5"/>
      <c r="N5" s="5"/>
      <c r="O5" s="5"/>
    </row>
    <row r="6" spans="1:20" s="1" customFormat="1" ht="43.5" customHeight="1" x14ac:dyDescent="0.25">
      <c r="B6" s="126" t="s">
        <v>104</v>
      </c>
      <c r="C6" s="127"/>
      <c r="D6" s="127"/>
      <c r="E6" s="127"/>
      <c r="F6" s="127"/>
      <c r="G6" s="127"/>
      <c r="H6" s="127"/>
      <c r="I6" s="127"/>
      <c r="J6" s="127"/>
      <c r="K6" s="127"/>
      <c r="L6" s="127"/>
      <c r="M6" s="127"/>
      <c r="N6" s="127"/>
      <c r="O6" s="127"/>
      <c r="P6" s="127"/>
      <c r="Q6" s="128"/>
      <c r="T6" s="29"/>
    </row>
    <row r="7" spans="1:20" s="1" customFormat="1" ht="14.25" x14ac:dyDescent="0.25">
      <c r="Q7" s="30"/>
    </row>
    <row r="8" spans="1:20" ht="15.75" thickBot="1" x14ac:dyDescent="0.3">
      <c r="I8" s="35"/>
      <c r="Q8" s="36"/>
    </row>
    <row r="9" spans="1:20" x14ac:dyDescent="0.25">
      <c r="A9" s="129" t="s">
        <v>25</v>
      </c>
      <c r="B9" s="129"/>
      <c r="C9" s="129"/>
      <c r="D9" s="37" t="s">
        <v>105</v>
      </c>
      <c r="E9" s="37"/>
      <c r="F9" s="37"/>
      <c r="G9" s="37"/>
      <c r="H9" s="37"/>
      <c r="I9" s="37"/>
      <c r="J9" s="37"/>
      <c r="K9" s="37"/>
      <c r="L9" s="37"/>
      <c r="M9" s="37"/>
      <c r="N9" s="37"/>
      <c r="O9" s="37"/>
      <c r="P9" s="37"/>
      <c r="Q9" s="37"/>
    </row>
    <row r="11" spans="1:20" x14ac:dyDescent="0.25">
      <c r="A11" s="38" t="s">
        <v>26</v>
      </c>
      <c r="C11" s="38" t="s">
        <v>60</v>
      </c>
      <c r="G11" s="38" t="s">
        <v>26</v>
      </c>
      <c r="I11" s="38" t="s">
        <v>27</v>
      </c>
      <c r="O11" s="38" t="s">
        <v>28</v>
      </c>
    </row>
    <row r="12" spans="1:20" x14ac:dyDescent="0.25">
      <c r="A12" s="130"/>
      <c r="B12" s="131"/>
      <c r="C12" s="39">
        <v>23</v>
      </c>
      <c r="D12" s="39">
        <v>24</v>
      </c>
      <c r="E12" s="39" t="s">
        <v>29</v>
      </c>
      <c r="G12" s="130"/>
      <c r="H12" s="131"/>
      <c r="I12" s="39">
        <v>23</v>
      </c>
      <c r="J12" s="39">
        <v>24</v>
      </c>
      <c r="K12" s="39" t="s">
        <v>29</v>
      </c>
      <c r="O12" s="135" t="s">
        <v>30</v>
      </c>
      <c r="P12" s="135" t="s">
        <v>31</v>
      </c>
    </row>
    <row r="13" spans="1:20" ht="90" x14ac:dyDescent="0.25">
      <c r="A13" s="132"/>
      <c r="B13" s="133"/>
      <c r="C13" s="40" t="s">
        <v>32</v>
      </c>
      <c r="D13" s="40" t="s">
        <v>33</v>
      </c>
      <c r="E13" s="40" t="s">
        <v>34</v>
      </c>
      <c r="G13" s="132"/>
      <c r="H13" s="133"/>
      <c r="I13" s="40" t="s">
        <v>32</v>
      </c>
      <c r="J13" s="40" t="s">
        <v>33</v>
      </c>
      <c r="K13" s="40" t="s">
        <v>34</v>
      </c>
      <c r="O13" s="136"/>
      <c r="P13" s="136"/>
    </row>
    <row r="14" spans="1:20" x14ac:dyDescent="0.25">
      <c r="A14" s="41">
        <v>1</v>
      </c>
      <c r="B14" s="42" t="s">
        <v>35</v>
      </c>
      <c r="C14" s="25">
        <v>0</v>
      </c>
      <c r="D14" s="25">
        <v>0</v>
      </c>
      <c r="E14" s="26">
        <v>0</v>
      </c>
      <c r="G14" s="41">
        <v>1</v>
      </c>
      <c r="H14" s="42" t="s">
        <v>35</v>
      </c>
      <c r="I14" s="25">
        <v>0</v>
      </c>
      <c r="J14" s="25">
        <v>0</v>
      </c>
      <c r="K14" s="26">
        <v>0</v>
      </c>
      <c r="O14" s="27">
        <v>0</v>
      </c>
      <c r="P14" s="28">
        <v>0</v>
      </c>
    </row>
    <row r="15" spans="1:20" x14ac:dyDescent="0.25">
      <c r="C15" s="43"/>
      <c r="D15" s="43"/>
      <c r="E15" s="44"/>
      <c r="I15" s="44"/>
      <c r="J15" s="44"/>
      <c r="K15" s="44"/>
      <c r="O15" s="44"/>
      <c r="P15" s="45"/>
    </row>
    <row r="16" spans="1:20" x14ac:dyDescent="0.25">
      <c r="A16" s="34" t="s">
        <v>61</v>
      </c>
      <c r="C16" s="46"/>
      <c r="D16" s="31">
        <v>0</v>
      </c>
      <c r="E16" s="44"/>
      <c r="G16" s="34" t="s">
        <v>62</v>
      </c>
      <c r="I16" s="44"/>
      <c r="J16" s="31">
        <v>0</v>
      </c>
      <c r="K16" s="44"/>
      <c r="O16" s="44"/>
      <c r="P16" s="45"/>
    </row>
    <row r="17" spans="1:17" x14ac:dyDescent="0.25">
      <c r="C17" s="44" t="s">
        <v>56</v>
      </c>
      <c r="D17" s="47">
        <f>D16-D14</f>
        <v>0</v>
      </c>
      <c r="E17" s="44"/>
      <c r="I17" s="44" t="s">
        <v>56</v>
      </c>
      <c r="J17" s="47">
        <f>J16-J14</f>
        <v>0</v>
      </c>
      <c r="K17" s="44"/>
      <c r="O17" s="44"/>
      <c r="P17" s="45"/>
    </row>
    <row r="19" spans="1:17" x14ac:dyDescent="0.25">
      <c r="A19" s="134">
        <v>1</v>
      </c>
      <c r="B19" s="134"/>
      <c r="C19" s="134"/>
      <c r="D19" s="134"/>
      <c r="E19" s="134"/>
      <c r="G19" s="134">
        <v>2</v>
      </c>
      <c r="H19" s="134"/>
      <c r="I19" s="134"/>
      <c r="J19" s="134"/>
      <c r="K19" s="134"/>
      <c r="M19" s="134">
        <v>3</v>
      </c>
      <c r="N19" s="134"/>
      <c r="O19" s="134"/>
      <c r="P19" s="134"/>
      <c r="Q19" s="134"/>
    </row>
    <row r="20" spans="1:17" x14ac:dyDescent="0.25">
      <c r="A20" s="38" t="s">
        <v>26</v>
      </c>
      <c r="C20" s="38" t="s">
        <v>0</v>
      </c>
      <c r="G20" s="38" t="s">
        <v>26</v>
      </c>
      <c r="I20" s="38" t="s">
        <v>46</v>
      </c>
      <c r="M20" s="38" t="s">
        <v>26</v>
      </c>
      <c r="O20" s="38" t="s">
        <v>47</v>
      </c>
    </row>
    <row r="21" spans="1:17" x14ac:dyDescent="0.25">
      <c r="A21" s="130"/>
      <c r="B21" s="131"/>
      <c r="C21" s="39">
        <v>23</v>
      </c>
      <c r="D21" s="39">
        <v>24</v>
      </c>
      <c r="E21" s="39" t="s">
        <v>29</v>
      </c>
      <c r="G21" s="130"/>
      <c r="H21" s="131"/>
      <c r="I21" s="39">
        <v>23</v>
      </c>
      <c r="J21" s="39">
        <v>24</v>
      </c>
      <c r="K21" s="39" t="s">
        <v>29</v>
      </c>
      <c r="M21" s="130"/>
      <c r="N21" s="131"/>
      <c r="O21" s="39">
        <v>23</v>
      </c>
      <c r="P21" s="39">
        <v>24</v>
      </c>
      <c r="Q21" s="39" t="s">
        <v>29</v>
      </c>
    </row>
    <row r="22" spans="1:17" ht="90" x14ac:dyDescent="0.25">
      <c r="A22" s="132"/>
      <c r="B22" s="133"/>
      <c r="C22" s="40" t="s">
        <v>32</v>
      </c>
      <c r="D22" s="40" t="s">
        <v>33</v>
      </c>
      <c r="E22" s="40" t="s">
        <v>34</v>
      </c>
      <c r="G22" s="132"/>
      <c r="H22" s="133"/>
      <c r="I22" s="40" t="s">
        <v>32</v>
      </c>
      <c r="J22" s="40" t="s">
        <v>33</v>
      </c>
      <c r="K22" s="40" t="s">
        <v>34</v>
      </c>
      <c r="M22" s="132"/>
      <c r="N22" s="133"/>
      <c r="O22" s="40" t="s">
        <v>32</v>
      </c>
      <c r="P22" s="40" t="s">
        <v>33</v>
      </c>
      <c r="Q22" s="40" t="s">
        <v>34</v>
      </c>
    </row>
    <row r="23" spans="1:17" x14ac:dyDescent="0.25">
      <c r="A23" s="48">
        <v>1</v>
      </c>
      <c r="B23" s="49" t="s">
        <v>21</v>
      </c>
      <c r="C23" s="32">
        <v>0</v>
      </c>
      <c r="D23" s="32">
        <v>0</v>
      </c>
      <c r="E23" s="32">
        <v>0</v>
      </c>
      <c r="G23" s="48">
        <v>1</v>
      </c>
      <c r="H23" s="49" t="str">
        <f>B23</f>
        <v>Prior</v>
      </c>
      <c r="I23" s="32">
        <v>0</v>
      </c>
      <c r="J23" s="32">
        <v>0</v>
      </c>
      <c r="K23" s="32">
        <v>0</v>
      </c>
      <c r="M23" s="48">
        <v>1</v>
      </c>
      <c r="N23" s="49" t="str">
        <f>B23</f>
        <v>Prior</v>
      </c>
      <c r="O23" s="32">
        <v>0</v>
      </c>
      <c r="P23" s="32">
        <v>0</v>
      </c>
      <c r="Q23" s="32">
        <v>0</v>
      </c>
    </row>
    <row r="24" spans="1:17" x14ac:dyDescent="0.25">
      <c r="A24" s="50">
        <v>2</v>
      </c>
      <c r="B24" s="51">
        <v>2013</v>
      </c>
      <c r="C24" s="32">
        <v>0</v>
      </c>
      <c r="D24" s="32">
        <v>0</v>
      </c>
      <c r="E24" s="32">
        <v>0</v>
      </c>
      <c r="G24" s="50">
        <v>2</v>
      </c>
      <c r="H24" s="51">
        <f t="shared" ref="H24:H33" si="0">B24</f>
        <v>2013</v>
      </c>
      <c r="I24" s="32">
        <v>0</v>
      </c>
      <c r="J24" s="32">
        <v>0</v>
      </c>
      <c r="K24" s="32">
        <v>0</v>
      </c>
      <c r="M24" s="50">
        <v>2</v>
      </c>
      <c r="N24" s="51">
        <f t="shared" ref="N24:N33" si="1">B24</f>
        <v>2013</v>
      </c>
      <c r="O24" s="32">
        <v>0</v>
      </c>
      <c r="P24" s="32">
        <v>0</v>
      </c>
      <c r="Q24" s="32">
        <v>0</v>
      </c>
    </row>
    <row r="25" spans="1:17" x14ac:dyDescent="0.25">
      <c r="A25" s="50">
        <v>3</v>
      </c>
      <c r="B25" s="51">
        <f>B24+1</f>
        <v>2014</v>
      </c>
      <c r="C25" s="32">
        <v>0</v>
      </c>
      <c r="D25" s="32">
        <v>0</v>
      </c>
      <c r="E25" s="32">
        <v>0</v>
      </c>
      <c r="G25" s="50">
        <v>3</v>
      </c>
      <c r="H25" s="51">
        <f t="shared" si="0"/>
        <v>2014</v>
      </c>
      <c r="I25" s="32">
        <v>0</v>
      </c>
      <c r="J25" s="32">
        <v>0</v>
      </c>
      <c r="K25" s="32">
        <v>0</v>
      </c>
      <c r="M25" s="50">
        <v>3</v>
      </c>
      <c r="N25" s="51">
        <f t="shared" si="1"/>
        <v>2014</v>
      </c>
      <c r="O25" s="32">
        <v>0</v>
      </c>
      <c r="P25" s="32">
        <v>0</v>
      </c>
      <c r="Q25" s="32">
        <v>0</v>
      </c>
    </row>
    <row r="26" spans="1:17" x14ac:dyDescent="0.25">
      <c r="A26" s="50">
        <v>4</v>
      </c>
      <c r="B26" s="51">
        <f t="shared" ref="B26:B32" si="2">B25+1</f>
        <v>2015</v>
      </c>
      <c r="C26" s="32">
        <v>0</v>
      </c>
      <c r="D26" s="32">
        <v>0</v>
      </c>
      <c r="E26" s="32">
        <v>0</v>
      </c>
      <c r="G26" s="50">
        <v>4</v>
      </c>
      <c r="H26" s="51">
        <f t="shared" si="0"/>
        <v>2015</v>
      </c>
      <c r="I26" s="32">
        <v>0</v>
      </c>
      <c r="J26" s="32">
        <v>0</v>
      </c>
      <c r="K26" s="32">
        <v>0</v>
      </c>
      <c r="M26" s="50">
        <v>4</v>
      </c>
      <c r="N26" s="51">
        <f t="shared" si="1"/>
        <v>2015</v>
      </c>
      <c r="O26" s="32">
        <v>0</v>
      </c>
      <c r="P26" s="32">
        <v>0</v>
      </c>
      <c r="Q26" s="32">
        <v>0</v>
      </c>
    </row>
    <row r="27" spans="1:17" x14ac:dyDescent="0.25">
      <c r="A27" s="50">
        <v>5</v>
      </c>
      <c r="B27" s="51">
        <f t="shared" si="2"/>
        <v>2016</v>
      </c>
      <c r="C27" s="32">
        <v>0</v>
      </c>
      <c r="D27" s="32">
        <v>0</v>
      </c>
      <c r="E27" s="32">
        <v>0</v>
      </c>
      <c r="G27" s="50">
        <v>5</v>
      </c>
      <c r="H27" s="51">
        <f t="shared" si="0"/>
        <v>2016</v>
      </c>
      <c r="I27" s="32">
        <v>0</v>
      </c>
      <c r="J27" s="32">
        <v>0</v>
      </c>
      <c r="K27" s="32">
        <v>0</v>
      </c>
      <c r="M27" s="50">
        <v>5</v>
      </c>
      <c r="N27" s="51">
        <f t="shared" si="1"/>
        <v>2016</v>
      </c>
      <c r="O27" s="32">
        <v>0</v>
      </c>
      <c r="P27" s="32">
        <v>0</v>
      </c>
      <c r="Q27" s="32">
        <v>0</v>
      </c>
    </row>
    <row r="28" spans="1:17" x14ac:dyDescent="0.25">
      <c r="A28" s="50">
        <v>6</v>
      </c>
      <c r="B28" s="51">
        <f t="shared" si="2"/>
        <v>2017</v>
      </c>
      <c r="C28" s="32">
        <v>0</v>
      </c>
      <c r="D28" s="32">
        <v>0</v>
      </c>
      <c r="E28" s="32">
        <v>0</v>
      </c>
      <c r="G28" s="50">
        <v>6</v>
      </c>
      <c r="H28" s="51">
        <f t="shared" si="0"/>
        <v>2017</v>
      </c>
      <c r="I28" s="32">
        <v>0</v>
      </c>
      <c r="J28" s="32">
        <v>0</v>
      </c>
      <c r="K28" s="32">
        <v>0</v>
      </c>
      <c r="M28" s="50">
        <v>6</v>
      </c>
      <c r="N28" s="51">
        <f t="shared" si="1"/>
        <v>2017</v>
      </c>
      <c r="O28" s="32">
        <v>0</v>
      </c>
      <c r="P28" s="32">
        <v>0</v>
      </c>
      <c r="Q28" s="32">
        <v>0</v>
      </c>
    </row>
    <row r="29" spans="1:17" x14ac:dyDescent="0.25">
      <c r="A29" s="50">
        <v>7</v>
      </c>
      <c r="B29" s="51">
        <f t="shared" si="2"/>
        <v>2018</v>
      </c>
      <c r="C29" s="32">
        <v>0</v>
      </c>
      <c r="D29" s="32">
        <v>0</v>
      </c>
      <c r="E29" s="32">
        <v>0</v>
      </c>
      <c r="G29" s="50">
        <v>7</v>
      </c>
      <c r="H29" s="51">
        <f t="shared" si="0"/>
        <v>2018</v>
      </c>
      <c r="I29" s="32">
        <v>0</v>
      </c>
      <c r="J29" s="32">
        <v>0</v>
      </c>
      <c r="K29" s="32">
        <v>0</v>
      </c>
      <c r="M29" s="50">
        <v>7</v>
      </c>
      <c r="N29" s="51">
        <f>B29</f>
        <v>2018</v>
      </c>
      <c r="O29" s="32">
        <v>0</v>
      </c>
      <c r="P29" s="32">
        <v>0</v>
      </c>
      <c r="Q29" s="32">
        <v>0</v>
      </c>
    </row>
    <row r="30" spans="1:17" x14ac:dyDescent="0.25">
      <c r="A30" s="50">
        <v>8</v>
      </c>
      <c r="B30" s="51">
        <f t="shared" si="2"/>
        <v>2019</v>
      </c>
      <c r="C30" s="32">
        <v>0</v>
      </c>
      <c r="D30" s="32">
        <v>0</v>
      </c>
      <c r="E30" s="32">
        <v>0</v>
      </c>
      <c r="G30" s="50">
        <v>8</v>
      </c>
      <c r="H30" s="51">
        <f t="shared" si="0"/>
        <v>2019</v>
      </c>
      <c r="I30" s="32">
        <v>0</v>
      </c>
      <c r="J30" s="32">
        <v>0</v>
      </c>
      <c r="K30" s="32">
        <v>0</v>
      </c>
      <c r="M30" s="50">
        <v>8</v>
      </c>
      <c r="N30" s="51">
        <f t="shared" si="1"/>
        <v>2019</v>
      </c>
      <c r="O30" s="32">
        <v>0</v>
      </c>
      <c r="P30" s="32">
        <v>0</v>
      </c>
      <c r="Q30" s="32">
        <v>0</v>
      </c>
    </row>
    <row r="31" spans="1:17" x14ac:dyDescent="0.25">
      <c r="A31" s="50">
        <v>9</v>
      </c>
      <c r="B31" s="51">
        <f t="shared" si="2"/>
        <v>2020</v>
      </c>
      <c r="C31" s="32">
        <v>0</v>
      </c>
      <c r="D31" s="32">
        <v>0</v>
      </c>
      <c r="E31" s="32">
        <v>0</v>
      </c>
      <c r="G31" s="50">
        <v>9</v>
      </c>
      <c r="H31" s="51">
        <f t="shared" si="0"/>
        <v>2020</v>
      </c>
      <c r="I31" s="32">
        <v>0</v>
      </c>
      <c r="J31" s="32">
        <v>0</v>
      </c>
      <c r="K31" s="32">
        <v>0</v>
      </c>
      <c r="M31" s="50">
        <v>9</v>
      </c>
      <c r="N31" s="51">
        <f t="shared" si="1"/>
        <v>2020</v>
      </c>
      <c r="O31" s="32">
        <v>0</v>
      </c>
      <c r="P31" s="32">
        <v>0</v>
      </c>
      <c r="Q31" s="32">
        <v>0</v>
      </c>
    </row>
    <row r="32" spans="1:17" x14ac:dyDescent="0.25">
      <c r="A32" s="50">
        <v>10</v>
      </c>
      <c r="B32" s="51">
        <f t="shared" si="2"/>
        <v>2021</v>
      </c>
      <c r="C32" s="32">
        <v>0</v>
      </c>
      <c r="D32" s="32">
        <v>0</v>
      </c>
      <c r="E32" s="32">
        <v>0</v>
      </c>
      <c r="G32" s="50">
        <v>10</v>
      </c>
      <c r="H32" s="51">
        <f t="shared" si="0"/>
        <v>2021</v>
      </c>
      <c r="I32" s="32">
        <v>0</v>
      </c>
      <c r="J32" s="32">
        <v>0</v>
      </c>
      <c r="K32" s="32">
        <v>0</v>
      </c>
      <c r="M32" s="50">
        <v>10</v>
      </c>
      <c r="N32" s="51">
        <f t="shared" si="1"/>
        <v>2021</v>
      </c>
      <c r="O32" s="32">
        <v>0</v>
      </c>
      <c r="P32" s="32">
        <v>0</v>
      </c>
      <c r="Q32" s="32">
        <v>0</v>
      </c>
    </row>
    <row r="33" spans="1:17" x14ac:dyDescent="0.25">
      <c r="A33" s="50">
        <v>11</v>
      </c>
      <c r="B33" s="51">
        <f>B32+1</f>
        <v>2022</v>
      </c>
      <c r="C33" s="32">
        <v>0</v>
      </c>
      <c r="D33" s="32">
        <v>0</v>
      </c>
      <c r="E33" s="32">
        <v>0</v>
      </c>
      <c r="G33" s="50">
        <v>11</v>
      </c>
      <c r="H33" s="51">
        <f t="shared" si="0"/>
        <v>2022</v>
      </c>
      <c r="I33" s="32">
        <v>0</v>
      </c>
      <c r="J33" s="32">
        <v>0</v>
      </c>
      <c r="K33" s="32">
        <v>0</v>
      </c>
      <c r="M33" s="50">
        <v>11</v>
      </c>
      <c r="N33" s="51">
        <f t="shared" si="1"/>
        <v>2022</v>
      </c>
      <c r="O33" s="32">
        <v>0</v>
      </c>
      <c r="P33" s="32">
        <v>0</v>
      </c>
      <c r="Q33" s="32">
        <v>0</v>
      </c>
    </row>
    <row r="34" spans="1:17" x14ac:dyDescent="0.25">
      <c r="A34" s="41">
        <v>12</v>
      </c>
      <c r="B34" s="42" t="s">
        <v>35</v>
      </c>
      <c r="C34" s="47">
        <f>SUM(C23:C33)</f>
        <v>0</v>
      </c>
      <c r="D34" s="47">
        <f>SUM(D23:D33)</f>
        <v>0</v>
      </c>
      <c r="E34" s="47">
        <f>SUM(E23:E33)</f>
        <v>0</v>
      </c>
      <c r="G34" s="41">
        <v>12</v>
      </c>
      <c r="H34" s="42" t="s">
        <v>35</v>
      </c>
      <c r="I34" s="47">
        <f>SUM(I23:I33)</f>
        <v>0</v>
      </c>
      <c r="J34" s="47">
        <f>SUM(J23:J33)</f>
        <v>0</v>
      </c>
      <c r="K34" s="47">
        <f>SUM(K23:K33)</f>
        <v>0</v>
      </c>
      <c r="M34" s="41">
        <v>12</v>
      </c>
      <c r="N34" s="42" t="s">
        <v>35</v>
      </c>
      <c r="O34" s="47">
        <f>SUM(O23:O33)</f>
        <v>0</v>
      </c>
      <c r="P34" s="47">
        <f>SUM(P23:P33)</f>
        <v>0</v>
      </c>
      <c r="Q34" s="47">
        <f>SUM(Q23:Q33)</f>
        <v>0</v>
      </c>
    </row>
    <row r="37" spans="1:17" x14ac:dyDescent="0.25">
      <c r="A37" s="134">
        <v>4</v>
      </c>
      <c r="B37" s="134"/>
      <c r="C37" s="134"/>
      <c r="D37" s="134"/>
      <c r="E37" s="134"/>
      <c r="G37" s="134">
        <v>5</v>
      </c>
      <c r="H37" s="134"/>
      <c r="I37" s="134"/>
      <c r="J37" s="134"/>
      <c r="K37" s="134"/>
      <c r="M37" s="134">
        <v>6</v>
      </c>
      <c r="N37" s="134"/>
      <c r="O37" s="134"/>
      <c r="P37" s="134"/>
      <c r="Q37" s="134"/>
    </row>
    <row r="38" spans="1:17" x14ac:dyDescent="0.25">
      <c r="A38" s="38" t="s">
        <v>26</v>
      </c>
      <c r="B38" s="38"/>
      <c r="C38" s="38" t="s">
        <v>48</v>
      </c>
      <c r="D38" s="38"/>
      <c r="E38" s="38"/>
      <c r="F38" s="38"/>
      <c r="G38" s="38" t="s">
        <v>26</v>
      </c>
      <c r="H38" s="38"/>
      <c r="I38" s="38" t="s">
        <v>53</v>
      </c>
      <c r="J38" s="38"/>
      <c r="K38" s="38"/>
      <c r="L38" s="38"/>
      <c r="M38" s="38" t="s">
        <v>26</v>
      </c>
      <c r="N38" s="38"/>
      <c r="O38" s="38" t="s">
        <v>1</v>
      </c>
      <c r="P38" s="38"/>
      <c r="Q38" s="38"/>
    </row>
    <row r="39" spans="1:17" x14ac:dyDescent="0.25">
      <c r="A39" s="130"/>
      <c r="B39" s="131"/>
      <c r="C39" s="39">
        <v>23</v>
      </c>
      <c r="D39" s="39">
        <v>24</v>
      </c>
      <c r="E39" s="39" t="s">
        <v>29</v>
      </c>
      <c r="G39" s="130"/>
      <c r="H39" s="131"/>
      <c r="I39" s="39">
        <v>23</v>
      </c>
      <c r="J39" s="39">
        <v>24</v>
      </c>
      <c r="K39" s="39" t="s">
        <v>29</v>
      </c>
      <c r="M39" s="130"/>
      <c r="N39" s="131"/>
      <c r="O39" s="39">
        <v>23</v>
      </c>
      <c r="P39" s="39">
        <v>24</v>
      </c>
      <c r="Q39" s="39" t="s">
        <v>29</v>
      </c>
    </row>
    <row r="40" spans="1:17" ht="90" x14ac:dyDescent="0.25">
      <c r="A40" s="132"/>
      <c r="B40" s="133"/>
      <c r="C40" s="40" t="s">
        <v>32</v>
      </c>
      <c r="D40" s="40" t="s">
        <v>33</v>
      </c>
      <c r="E40" s="40" t="s">
        <v>34</v>
      </c>
      <c r="G40" s="132"/>
      <c r="H40" s="133"/>
      <c r="I40" s="40" t="s">
        <v>32</v>
      </c>
      <c r="J40" s="40" t="s">
        <v>33</v>
      </c>
      <c r="K40" s="40" t="s">
        <v>34</v>
      </c>
      <c r="M40" s="132"/>
      <c r="N40" s="133"/>
      <c r="O40" s="40" t="s">
        <v>32</v>
      </c>
      <c r="P40" s="40" t="s">
        <v>33</v>
      </c>
      <c r="Q40" s="40" t="s">
        <v>34</v>
      </c>
    </row>
    <row r="41" spans="1:17" x14ac:dyDescent="0.25">
      <c r="A41" s="48">
        <v>1</v>
      </c>
      <c r="B41" s="49" t="str">
        <f>B23</f>
        <v>Prior</v>
      </c>
      <c r="C41" s="32">
        <v>0</v>
      </c>
      <c r="D41" s="32">
        <v>0</v>
      </c>
      <c r="E41" s="32">
        <v>0</v>
      </c>
      <c r="G41" s="48">
        <v>1</v>
      </c>
      <c r="H41" s="49" t="str">
        <f>B23</f>
        <v>Prior</v>
      </c>
      <c r="I41" s="32">
        <v>0</v>
      </c>
      <c r="J41" s="32">
        <v>0</v>
      </c>
      <c r="K41" s="32">
        <v>0</v>
      </c>
      <c r="M41" s="48">
        <v>1</v>
      </c>
      <c r="N41" s="49" t="str">
        <f>B23</f>
        <v>Prior</v>
      </c>
      <c r="O41" s="32">
        <v>0</v>
      </c>
      <c r="P41" s="32">
        <v>0</v>
      </c>
      <c r="Q41" s="32">
        <v>0</v>
      </c>
    </row>
    <row r="42" spans="1:17" x14ac:dyDescent="0.25">
      <c r="A42" s="50">
        <v>2</v>
      </c>
      <c r="B42" s="51">
        <f t="shared" ref="B42:B51" si="3">B24</f>
        <v>2013</v>
      </c>
      <c r="C42" s="32">
        <v>0</v>
      </c>
      <c r="D42" s="32">
        <v>0</v>
      </c>
      <c r="E42" s="32">
        <v>0</v>
      </c>
      <c r="G42" s="50">
        <v>2</v>
      </c>
      <c r="H42" s="51">
        <f t="shared" ref="H42:H51" si="4">B24</f>
        <v>2013</v>
      </c>
      <c r="I42" s="32">
        <v>0</v>
      </c>
      <c r="J42" s="32">
        <v>0</v>
      </c>
      <c r="K42" s="32">
        <v>0</v>
      </c>
      <c r="M42" s="50">
        <v>2</v>
      </c>
      <c r="N42" s="51">
        <f t="shared" ref="N42:N51" si="5">B24</f>
        <v>2013</v>
      </c>
      <c r="O42" s="32">
        <v>0</v>
      </c>
      <c r="P42" s="32">
        <v>0</v>
      </c>
      <c r="Q42" s="32">
        <v>0</v>
      </c>
    </row>
    <row r="43" spans="1:17" x14ac:dyDescent="0.25">
      <c r="A43" s="50">
        <v>3</v>
      </c>
      <c r="B43" s="51">
        <f t="shared" si="3"/>
        <v>2014</v>
      </c>
      <c r="C43" s="32">
        <v>0</v>
      </c>
      <c r="D43" s="32">
        <v>0</v>
      </c>
      <c r="E43" s="32">
        <v>0</v>
      </c>
      <c r="G43" s="50">
        <v>3</v>
      </c>
      <c r="H43" s="51">
        <f t="shared" si="4"/>
        <v>2014</v>
      </c>
      <c r="I43" s="32">
        <v>0</v>
      </c>
      <c r="J43" s="32">
        <v>0</v>
      </c>
      <c r="K43" s="32">
        <v>0</v>
      </c>
      <c r="M43" s="50">
        <v>3</v>
      </c>
      <c r="N43" s="51">
        <f t="shared" si="5"/>
        <v>2014</v>
      </c>
      <c r="O43" s="32">
        <v>0</v>
      </c>
      <c r="P43" s="32">
        <v>0</v>
      </c>
      <c r="Q43" s="32">
        <v>0</v>
      </c>
    </row>
    <row r="44" spans="1:17" x14ac:dyDescent="0.25">
      <c r="A44" s="50">
        <v>4</v>
      </c>
      <c r="B44" s="51">
        <f t="shared" si="3"/>
        <v>2015</v>
      </c>
      <c r="C44" s="32">
        <v>0</v>
      </c>
      <c r="D44" s="32">
        <v>0</v>
      </c>
      <c r="E44" s="32">
        <v>0</v>
      </c>
      <c r="G44" s="50">
        <v>4</v>
      </c>
      <c r="H44" s="51">
        <f t="shared" si="4"/>
        <v>2015</v>
      </c>
      <c r="I44" s="32">
        <v>0</v>
      </c>
      <c r="J44" s="32">
        <v>0</v>
      </c>
      <c r="K44" s="32">
        <v>0</v>
      </c>
      <c r="M44" s="50">
        <v>4</v>
      </c>
      <c r="N44" s="51">
        <f t="shared" si="5"/>
        <v>2015</v>
      </c>
      <c r="O44" s="32">
        <v>0</v>
      </c>
      <c r="P44" s="32">
        <v>0</v>
      </c>
      <c r="Q44" s="32">
        <v>0</v>
      </c>
    </row>
    <row r="45" spans="1:17" x14ac:dyDescent="0.25">
      <c r="A45" s="50">
        <v>5</v>
      </c>
      <c r="B45" s="51">
        <f t="shared" si="3"/>
        <v>2016</v>
      </c>
      <c r="C45" s="32">
        <v>0</v>
      </c>
      <c r="D45" s="32">
        <v>0</v>
      </c>
      <c r="E45" s="32">
        <v>0</v>
      </c>
      <c r="G45" s="50">
        <v>5</v>
      </c>
      <c r="H45" s="51">
        <f t="shared" si="4"/>
        <v>2016</v>
      </c>
      <c r="I45" s="32">
        <v>0</v>
      </c>
      <c r="J45" s="32">
        <v>0</v>
      </c>
      <c r="K45" s="32">
        <v>0</v>
      </c>
      <c r="M45" s="50">
        <v>5</v>
      </c>
      <c r="N45" s="51">
        <f t="shared" si="5"/>
        <v>2016</v>
      </c>
      <c r="O45" s="32">
        <v>0</v>
      </c>
      <c r="P45" s="32">
        <v>0</v>
      </c>
      <c r="Q45" s="32">
        <v>0</v>
      </c>
    </row>
    <row r="46" spans="1:17" x14ac:dyDescent="0.25">
      <c r="A46" s="50">
        <v>6</v>
      </c>
      <c r="B46" s="51">
        <f t="shared" si="3"/>
        <v>2017</v>
      </c>
      <c r="C46" s="32">
        <v>0</v>
      </c>
      <c r="D46" s="32">
        <v>0</v>
      </c>
      <c r="E46" s="32">
        <v>0</v>
      </c>
      <c r="G46" s="50">
        <v>6</v>
      </c>
      <c r="H46" s="51">
        <f t="shared" si="4"/>
        <v>2017</v>
      </c>
      <c r="I46" s="32">
        <v>0</v>
      </c>
      <c r="J46" s="32">
        <v>0</v>
      </c>
      <c r="K46" s="32">
        <v>0</v>
      </c>
      <c r="M46" s="50">
        <v>6</v>
      </c>
      <c r="N46" s="51">
        <f t="shared" si="5"/>
        <v>2017</v>
      </c>
      <c r="O46" s="32">
        <v>0</v>
      </c>
      <c r="P46" s="32">
        <v>0</v>
      </c>
      <c r="Q46" s="32">
        <v>0</v>
      </c>
    </row>
    <row r="47" spans="1:17" x14ac:dyDescent="0.25">
      <c r="A47" s="50">
        <v>7</v>
      </c>
      <c r="B47" s="51">
        <f t="shared" si="3"/>
        <v>2018</v>
      </c>
      <c r="C47" s="32">
        <v>0</v>
      </c>
      <c r="D47" s="32">
        <v>0</v>
      </c>
      <c r="E47" s="32">
        <v>0</v>
      </c>
      <c r="G47" s="50">
        <v>7</v>
      </c>
      <c r="H47" s="51">
        <f t="shared" si="4"/>
        <v>2018</v>
      </c>
      <c r="I47" s="32">
        <v>0</v>
      </c>
      <c r="J47" s="32">
        <v>0</v>
      </c>
      <c r="K47" s="32">
        <v>0</v>
      </c>
      <c r="M47" s="50">
        <v>7</v>
      </c>
      <c r="N47" s="51">
        <f t="shared" si="5"/>
        <v>2018</v>
      </c>
      <c r="O47" s="32">
        <v>0</v>
      </c>
      <c r="P47" s="32">
        <v>0</v>
      </c>
      <c r="Q47" s="32">
        <v>0</v>
      </c>
    </row>
    <row r="48" spans="1:17" x14ac:dyDescent="0.25">
      <c r="A48" s="50">
        <v>8</v>
      </c>
      <c r="B48" s="51">
        <f t="shared" si="3"/>
        <v>2019</v>
      </c>
      <c r="C48" s="32">
        <v>0</v>
      </c>
      <c r="D48" s="32">
        <v>0</v>
      </c>
      <c r="E48" s="32">
        <v>0</v>
      </c>
      <c r="G48" s="50">
        <v>8</v>
      </c>
      <c r="H48" s="51">
        <f t="shared" si="4"/>
        <v>2019</v>
      </c>
      <c r="I48" s="32">
        <v>0</v>
      </c>
      <c r="J48" s="32">
        <v>0</v>
      </c>
      <c r="K48" s="32">
        <v>0</v>
      </c>
      <c r="M48" s="50">
        <v>8</v>
      </c>
      <c r="N48" s="51">
        <f t="shared" si="5"/>
        <v>2019</v>
      </c>
      <c r="O48" s="32">
        <v>0</v>
      </c>
      <c r="P48" s="32">
        <v>0</v>
      </c>
      <c r="Q48" s="32">
        <v>0</v>
      </c>
    </row>
    <row r="49" spans="1:17" x14ac:dyDescent="0.25">
      <c r="A49" s="50">
        <v>9</v>
      </c>
      <c r="B49" s="51">
        <f t="shared" si="3"/>
        <v>2020</v>
      </c>
      <c r="C49" s="32">
        <v>0</v>
      </c>
      <c r="D49" s="32">
        <v>0</v>
      </c>
      <c r="E49" s="32">
        <v>0</v>
      </c>
      <c r="G49" s="50">
        <v>9</v>
      </c>
      <c r="H49" s="51">
        <f t="shared" si="4"/>
        <v>2020</v>
      </c>
      <c r="I49" s="32">
        <v>0</v>
      </c>
      <c r="J49" s="32">
        <v>0</v>
      </c>
      <c r="K49" s="32">
        <v>0</v>
      </c>
      <c r="M49" s="50">
        <v>9</v>
      </c>
      <c r="N49" s="51">
        <f t="shared" si="5"/>
        <v>2020</v>
      </c>
      <c r="O49" s="32">
        <v>0</v>
      </c>
      <c r="P49" s="32">
        <v>0</v>
      </c>
      <c r="Q49" s="32">
        <v>0</v>
      </c>
    </row>
    <row r="50" spans="1:17" x14ac:dyDescent="0.25">
      <c r="A50" s="50">
        <v>10</v>
      </c>
      <c r="B50" s="51">
        <f t="shared" si="3"/>
        <v>2021</v>
      </c>
      <c r="C50" s="32">
        <v>0</v>
      </c>
      <c r="D50" s="32">
        <v>0</v>
      </c>
      <c r="E50" s="32">
        <v>0</v>
      </c>
      <c r="G50" s="50">
        <v>10</v>
      </c>
      <c r="H50" s="51">
        <f t="shared" si="4"/>
        <v>2021</v>
      </c>
      <c r="I50" s="32">
        <v>0</v>
      </c>
      <c r="J50" s="32">
        <v>0</v>
      </c>
      <c r="K50" s="32">
        <v>0</v>
      </c>
      <c r="M50" s="50">
        <v>10</v>
      </c>
      <c r="N50" s="51">
        <f t="shared" si="5"/>
        <v>2021</v>
      </c>
      <c r="O50" s="32">
        <v>0</v>
      </c>
      <c r="P50" s="32">
        <v>0</v>
      </c>
      <c r="Q50" s="32">
        <v>0</v>
      </c>
    </row>
    <row r="51" spans="1:17" x14ac:dyDescent="0.25">
      <c r="A51" s="50">
        <v>11</v>
      </c>
      <c r="B51" s="51">
        <f t="shared" si="3"/>
        <v>2022</v>
      </c>
      <c r="C51" s="32">
        <v>0</v>
      </c>
      <c r="D51" s="32">
        <v>0</v>
      </c>
      <c r="E51" s="32">
        <v>0</v>
      </c>
      <c r="G51" s="50">
        <v>11</v>
      </c>
      <c r="H51" s="51">
        <f t="shared" si="4"/>
        <v>2022</v>
      </c>
      <c r="I51" s="32">
        <v>0</v>
      </c>
      <c r="J51" s="32">
        <v>0</v>
      </c>
      <c r="K51" s="32">
        <v>0</v>
      </c>
      <c r="M51" s="50">
        <v>11</v>
      </c>
      <c r="N51" s="51">
        <f t="shared" si="5"/>
        <v>2022</v>
      </c>
      <c r="O51" s="32">
        <v>0</v>
      </c>
      <c r="P51" s="32">
        <v>0</v>
      </c>
      <c r="Q51" s="32">
        <v>0</v>
      </c>
    </row>
    <row r="52" spans="1:17" x14ac:dyDescent="0.25">
      <c r="A52" s="41">
        <v>12</v>
      </c>
      <c r="B52" s="42" t="s">
        <v>35</v>
      </c>
      <c r="C52" s="47">
        <f>SUM(C41:C51)</f>
        <v>0</v>
      </c>
      <c r="D52" s="47">
        <f>SUM(D41:D51)</f>
        <v>0</v>
      </c>
      <c r="E52" s="47">
        <f>SUM(E41:E51)</f>
        <v>0</v>
      </c>
      <c r="G52" s="41">
        <v>12</v>
      </c>
      <c r="H52" s="42" t="s">
        <v>35</v>
      </c>
      <c r="I52" s="47">
        <f>SUM(I41:I51)</f>
        <v>0</v>
      </c>
      <c r="J52" s="47">
        <f>SUM(J41:J51)</f>
        <v>0</v>
      </c>
      <c r="K52" s="47">
        <f>SUM(K41:K51)</f>
        <v>0</v>
      </c>
      <c r="M52" s="41">
        <v>12</v>
      </c>
      <c r="N52" s="42" t="s">
        <v>35</v>
      </c>
      <c r="O52" s="47">
        <f>SUM(O41:O51)</f>
        <v>0</v>
      </c>
      <c r="P52" s="47">
        <f>SUM(P41:P51)</f>
        <v>0</v>
      </c>
      <c r="Q52" s="47">
        <f>SUM(Q41:Q51)</f>
        <v>0</v>
      </c>
    </row>
    <row r="54" spans="1:17" x14ac:dyDescent="0.25">
      <c r="A54" s="134">
        <v>7</v>
      </c>
      <c r="B54" s="134"/>
      <c r="C54" s="134"/>
      <c r="D54" s="134"/>
      <c r="E54" s="134"/>
      <c r="G54" s="134">
        <v>24</v>
      </c>
      <c r="H54" s="134"/>
      <c r="I54" s="134"/>
      <c r="J54" s="134"/>
      <c r="K54" s="134"/>
      <c r="M54" s="134">
        <v>8</v>
      </c>
      <c r="N54" s="134"/>
      <c r="O54" s="134"/>
      <c r="P54" s="134"/>
      <c r="Q54" s="134"/>
    </row>
    <row r="55" spans="1:17" x14ac:dyDescent="0.25">
      <c r="A55" s="38" t="s">
        <v>26</v>
      </c>
      <c r="B55" s="38"/>
      <c r="C55" s="38" t="s">
        <v>2</v>
      </c>
      <c r="D55" s="38"/>
      <c r="E55" s="38"/>
      <c r="F55" s="38"/>
      <c r="G55" s="38" t="s">
        <v>26</v>
      </c>
      <c r="H55" s="38"/>
      <c r="I55" s="38" t="s">
        <v>9</v>
      </c>
      <c r="J55" s="38"/>
      <c r="K55" s="38"/>
      <c r="L55" s="38"/>
      <c r="M55" s="38" t="s">
        <v>36</v>
      </c>
      <c r="N55" s="38"/>
      <c r="O55" s="38" t="s">
        <v>49</v>
      </c>
      <c r="P55" s="38"/>
      <c r="Q55" s="38"/>
    </row>
    <row r="56" spans="1:17" x14ac:dyDescent="0.25">
      <c r="A56" s="130"/>
      <c r="B56" s="131"/>
      <c r="C56" s="39">
        <v>23</v>
      </c>
      <c r="D56" s="39">
        <v>24</v>
      </c>
      <c r="E56" s="39" t="s">
        <v>29</v>
      </c>
      <c r="G56" s="130"/>
      <c r="H56" s="131"/>
      <c r="I56" s="39">
        <v>23</v>
      </c>
      <c r="J56" s="39">
        <v>24</v>
      </c>
      <c r="K56" s="39" t="s">
        <v>29</v>
      </c>
      <c r="M56" s="130"/>
      <c r="N56" s="131"/>
      <c r="O56" s="39">
        <v>23</v>
      </c>
      <c r="P56" s="39">
        <v>24</v>
      </c>
      <c r="Q56" s="39" t="s">
        <v>29</v>
      </c>
    </row>
    <row r="57" spans="1:17" ht="90" x14ac:dyDescent="0.25">
      <c r="A57" s="132"/>
      <c r="B57" s="133"/>
      <c r="C57" s="40" t="s">
        <v>32</v>
      </c>
      <c r="D57" s="40" t="s">
        <v>33</v>
      </c>
      <c r="E57" s="40" t="s">
        <v>34</v>
      </c>
      <c r="G57" s="132"/>
      <c r="H57" s="133"/>
      <c r="I57" s="40" t="s">
        <v>32</v>
      </c>
      <c r="J57" s="40" t="s">
        <v>33</v>
      </c>
      <c r="K57" s="40" t="s">
        <v>34</v>
      </c>
      <c r="M57" s="132"/>
      <c r="N57" s="133"/>
      <c r="O57" s="40" t="s">
        <v>32</v>
      </c>
      <c r="P57" s="40" t="s">
        <v>33</v>
      </c>
      <c r="Q57" s="40" t="s">
        <v>34</v>
      </c>
    </row>
    <row r="58" spans="1:17" x14ac:dyDescent="0.25">
      <c r="A58" s="48">
        <v>1</v>
      </c>
      <c r="B58" s="49" t="str">
        <f>B23</f>
        <v>Prior</v>
      </c>
      <c r="C58" s="32">
        <v>0</v>
      </c>
      <c r="D58" s="32">
        <v>0</v>
      </c>
      <c r="E58" s="32">
        <v>0</v>
      </c>
      <c r="G58" s="48">
        <v>1</v>
      </c>
      <c r="H58" s="49" t="str">
        <f>B23</f>
        <v>Prior</v>
      </c>
      <c r="I58" s="33"/>
      <c r="J58" s="33"/>
      <c r="K58" s="33"/>
      <c r="M58" s="48">
        <v>1</v>
      </c>
      <c r="N58" s="49" t="str">
        <f>B23</f>
        <v>Prior</v>
      </c>
      <c r="O58" s="32">
        <v>0</v>
      </c>
      <c r="P58" s="32">
        <v>0</v>
      </c>
      <c r="Q58" s="32">
        <v>0</v>
      </c>
    </row>
    <row r="59" spans="1:17" x14ac:dyDescent="0.25">
      <c r="A59" s="50">
        <v>2</v>
      </c>
      <c r="B59" s="51">
        <f t="shared" ref="B59:B68" si="6">B24</f>
        <v>2013</v>
      </c>
      <c r="C59" s="32">
        <v>0</v>
      </c>
      <c r="D59" s="32">
        <v>0</v>
      </c>
      <c r="E59" s="32">
        <v>0</v>
      </c>
      <c r="G59" s="50">
        <v>2</v>
      </c>
      <c r="H59" s="51">
        <f t="shared" ref="H59:H68" si="7">B24</f>
        <v>2013</v>
      </c>
      <c r="I59" s="33"/>
      <c r="J59" s="33"/>
      <c r="K59" s="33"/>
      <c r="M59" s="50">
        <v>2</v>
      </c>
      <c r="N59" s="51">
        <f t="shared" ref="N59:N68" si="8">B24</f>
        <v>2013</v>
      </c>
      <c r="O59" s="32">
        <v>0</v>
      </c>
      <c r="P59" s="32">
        <v>0</v>
      </c>
      <c r="Q59" s="32">
        <v>0</v>
      </c>
    </row>
    <row r="60" spans="1:17" x14ac:dyDescent="0.25">
      <c r="A60" s="50">
        <v>3</v>
      </c>
      <c r="B60" s="51">
        <f t="shared" si="6"/>
        <v>2014</v>
      </c>
      <c r="C60" s="32">
        <v>0</v>
      </c>
      <c r="D60" s="32">
        <v>0</v>
      </c>
      <c r="E60" s="32">
        <v>0</v>
      </c>
      <c r="G60" s="50">
        <v>3</v>
      </c>
      <c r="H60" s="51">
        <f t="shared" si="7"/>
        <v>2014</v>
      </c>
      <c r="I60" s="33"/>
      <c r="J60" s="33"/>
      <c r="K60" s="33"/>
      <c r="M60" s="50">
        <v>3</v>
      </c>
      <c r="N60" s="51">
        <f t="shared" si="8"/>
        <v>2014</v>
      </c>
      <c r="O60" s="32">
        <v>0</v>
      </c>
      <c r="P60" s="32">
        <v>0</v>
      </c>
      <c r="Q60" s="32">
        <v>0</v>
      </c>
    </row>
    <row r="61" spans="1:17" x14ac:dyDescent="0.25">
      <c r="A61" s="50">
        <v>4</v>
      </c>
      <c r="B61" s="51">
        <f t="shared" si="6"/>
        <v>2015</v>
      </c>
      <c r="C61" s="32">
        <v>0</v>
      </c>
      <c r="D61" s="32">
        <v>0</v>
      </c>
      <c r="E61" s="32">
        <v>0</v>
      </c>
      <c r="G61" s="50">
        <v>4</v>
      </c>
      <c r="H61" s="51">
        <f t="shared" si="7"/>
        <v>2015</v>
      </c>
      <c r="I61" s="33"/>
      <c r="J61" s="33"/>
      <c r="K61" s="33"/>
      <c r="M61" s="50">
        <v>4</v>
      </c>
      <c r="N61" s="51">
        <f t="shared" si="8"/>
        <v>2015</v>
      </c>
      <c r="O61" s="32">
        <v>0</v>
      </c>
      <c r="P61" s="32">
        <v>0</v>
      </c>
      <c r="Q61" s="32">
        <v>0</v>
      </c>
    </row>
    <row r="62" spans="1:17" x14ac:dyDescent="0.25">
      <c r="A62" s="50">
        <v>5</v>
      </c>
      <c r="B62" s="51">
        <f t="shared" si="6"/>
        <v>2016</v>
      </c>
      <c r="C62" s="32">
        <v>0</v>
      </c>
      <c r="D62" s="32">
        <v>0</v>
      </c>
      <c r="E62" s="32">
        <v>0</v>
      </c>
      <c r="G62" s="50">
        <v>5</v>
      </c>
      <c r="H62" s="51">
        <f t="shared" si="7"/>
        <v>2016</v>
      </c>
      <c r="I62" s="33"/>
      <c r="J62" s="33"/>
      <c r="K62" s="33"/>
      <c r="M62" s="50">
        <v>5</v>
      </c>
      <c r="N62" s="51">
        <f t="shared" si="8"/>
        <v>2016</v>
      </c>
      <c r="O62" s="32">
        <v>0</v>
      </c>
      <c r="P62" s="32">
        <v>0</v>
      </c>
      <c r="Q62" s="32">
        <v>0</v>
      </c>
    </row>
    <row r="63" spans="1:17" x14ac:dyDescent="0.25">
      <c r="A63" s="50">
        <v>6</v>
      </c>
      <c r="B63" s="51">
        <f t="shared" si="6"/>
        <v>2017</v>
      </c>
      <c r="C63" s="32">
        <v>0</v>
      </c>
      <c r="D63" s="32">
        <v>0</v>
      </c>
      <c r="E63" s="32">
        <v>0</v>
      </c>
      <c r="G63" s="50">
        <v>6</v>
      </c>
      <c r="H63" s="51">
        <f t="shared" si="7"/>
        <v>2017</v>
      </c>
      <c r="I63" s="33"/>
      <c r="J63" s="33"/>
      <c r="K63" s="33"/>
      <c r="M63" s="50">
        <v>6</v>
      </c>
      <c r="N63" s="51">
        <f t="shared" si="8"/>
        <v>2017</v>
      </c>
      <c r="O63" s="32">
        <v>0</v>
      </c>
      <c r="P63" s="32">
        <v>0</v>
      </c>
      <c r="Q63" s="32">
        <v>0</v>
      </c>
    </row>
    <row r="64" spans="1:17" x14ac:dyDescent="0.25">
      <c r="A64" s="50">
        <v>7</v>
      </c>
      <c r="B64" s="51">
        <f t="shared" si="6"/>
        <v>2018</v>
      </c>
      <c r="C64" s="32">
        <v>0</v>
      </c>
      <c r="D64" s="32">
        <v>0</v>
      </c>
      <c r="E64" s="32">
        <v>0</v>
      </c>
      <c r="G64" s="50">
        <v>7</v>
      </c>
      <c r="H64" s="51">
        <f t="shared" si="7"/>
        <v>2018</v>
      </c>
      <c r="I64" s="33"/>
      <c r="J64" s="33"/>
      <c r="K64" s="33"/>
      <c r="M64" s="50">
        <v>7</v>
      </c>
      <c r="N64" s="51">
        <f t="shared" si="8"/>
        <v>2018</v>
      </c>
      <c r="O64" s="32">
        <v>0</v>
      </c>
      <c r="P64" s="32">
        <v>0</v>
      </c>
      <c r="Q64" s="32">
        <v>0</v>
      </c>
    </row>
    <row r="65" spans="1:17" x14ac:dyDescent="0.25">
      <c r="A65" s="50">
        <v>8</v>
      </c>
      <c r="B65" s="51">
        <f t="shared" si="6"/>
        <v>2019</v>
      </c>
      <c r="C65" s="32">
        <v>0</v>
      </c>
      <c r="D65" s="32">
        <v>0</v>
      </c>
      <c r="E65" s="32">
        <v>0</v>
      </c>
      <c r="G65" s="50">
        <v>8</v>
      </c>
      <c r="H65" s="51">
        <f t="shared" si="7"/>
        <v>2019</v>
      </c>
      <c r="I65" s="33"/>
      <c r="J65" s="33"/>
      <c r="K65" s="33"/>
      <c r="M65" s="50">
        <v>8</v>
      </c>
      <c r="N65" s="51">
        <f t="shared" si="8"/>
        <v>2019</v>
      </c>
      <c r="O65" s="32">
        <v>0</v>
      </c>
      <c r="P65" s="32">
        <v>0</v>
      </c>
      <c r="Q65" s="32">
        <v>0</v>
      </c>
    </row>
    <row r="66" spans="1:17" x14ac:dyDescent="0.25">
      <c r="A66" s="50">
        <v>9</v>
      </c>
      <c r="B66" s="51">
        <f t="shared" si="6"/>
        <v>2020</v>
      </c>
      <c r="C66" s="32">
        <v>0</v>
      </c>
      <c r="D66" s="32">
        <v>0</v>
      </c>
      <c r="E66" s="32">
        <v>0</v>
      </c>
      <c r="G66" s="50">
        <v>9</v>
      </c>
      <c r="H66" s="51">
        <f t="shared" si="7"/>
        <v>2020</v>
      </c>
      <c r="I66" s="33"/>
      <c r="J66" s="33"/>
      <c r="K66" s="33"/>
      <c r="M66" s="50">
        <v>9</v>
      </c>
      <c r="N66" s="51">
        <f t="shared" si="8"/>
        <v>2020</v>
      </c>
      <c r="O66" s="32">
        <v>0</v>
      </c>
      <c r="P66" s="32">
        <v>0</v>
      </c>
      <c r="Q66" s="32">
        <v>0</v>
      </c>
    </row>
    <row r="67" spans="1:17" x14ac:dyDescent="0.25">
      <c r="A67" s="50">
        <v>10</v>
      </c>
      <c r="B67" s="51">
        <f t="shared" si="6"/>
        <v>2021</v>
      </c>
      <c r="C67" s="32">
        <v>0</v>
      </c>
      <c r="D67" s="32">
        <v>0</v>
      </c>
      <c r="E67" s="32">
        <v>0</v>
      </c>
      <c r="G67" s="50">
        <v>10</v>
      </c>
      <c r="H67" s="51">
        <f t="shared" si="7"/>
        <v>2021</v>
      </c>
      <c r="I67" s="33"/>
      <c r="J67" s="33"/>
      <c r="K67" s="33"/>
      <c r="M67" s="50">
        <v>10</v>
      </c>
      <c r="N67" s="51">
        <f t="shared" si="8"/>
        <v>2021</v>
      </c>
      <c r="O67" s="32">
        <v>0</v>
      </c>
      <c r="P67" s="32">
        <v>0</v>
      </c>
      <c r="Q67" s="32">
        <v>0</v>
      </c>
    </row>
    <row r="68" spans="1:17" x14ac:dyDescent="0.25">
      <c r="A68" s="50">
        <v>11</v>
      </c>
      <c r="B68" s="51">
        <f t="shared" si="6"/>
        <v>2022</v>
      </c>
      <c r="C68" s="32">
        <v>0</v>
      </c>
      <c r="D68" s="32">
        <v>0</v>
      </c>
      <c r="E68" s="32">
        <v>0</v>
      </c>
      <c r="G68" s="50">
        <v>11</v>
      </c>
      <c r="H68" s="51">
        <f t="shared" si="7"/>
        <v>2022</v>
      </c>
      <c r="I68" s="32">
        <v>0</v>
      </c>
      <c r="J68" s="32">
        <v>0</v>
      </c>
      <c r="K68" s="32">
        <v>0</v>
      </c>
      <c r="M68" s="50">
        <v>11</v>
      </c>
      <c r="N68" s="51">
        <f t="shared" si="8"/>
        <v>2022</v>
      </c>
      <c r="O68" s="32">
        <v>0</v>
      </c>
      <c r="P68" s="32">
        <v>0</v>
      </c>
      <c r="Q68" s="32">
        <v>0</v>
      </c>
    </row>
    <row r="69" spans="1:17" x14ac:dyDescent="0.25">
      <c r="A69" s="41">
        <v>12</v>
      </c>
      <c r="B69" s="42" t="s">
        <v>35</v>
      </c>
      <c r="C69" s="47">
        <f>SUM(C58:C68)</f>
        <v>0</v>
      </c>
      <c r="D69" s="47">
        <f>SUM(D58:D68)</f>
        <v>0</v>
      </c>
      <c r="E69" s="47">
        <f>SUM(E58:E68)</f>
        <v>0</v>
      </c>
      <c r="G69" s="41">
        <v>12</v>
      </c>
      <c r="H69" s="42" t="s">
        <v>35</v>
      </c>
      <c r="I69" s="47">
        <f>SUM(I68)</f>
        <v>0</v>
      </c>
      <c r="J69" s="47">
        <f>SUM(J68)</f>
        <v>0</v>
      </c>
      <c r="K69" s="47">
        <f>SUM(K68)</f>
        <v>0</v>
      </c>
      <c r="M69" s="41">
        <v>12</v>
      </c>
      <c r="N69" s="42" t="s">
        <v>35</v>
      </c>
      <c r="O69" s="47">
        <f>SUM(O58:O68)</f>
        <v>0</v>
      </c>
      <c r="P69" s="47">
        <f>SUM(P58:P68)</f>
        <v>0</v>
      </c>
      <c r="Q69" s="47">
        <f>SUM(Q58:Q68)</f>
        <v>0</v>
      </c>
    </row>
    <row r="71" spans="1:17" x14ac:dyDescent="0.25">
      <c r="A71" s="134">
        <v>9</v>
      </c>
      <c r="B71" s="134"/>
      <c r="C71" s="134"/>
      <c r="D71" s="134"/>
      <c r="E71" s="134"/>
      <c r="G71" s="134">
        <v>10</v>
      </c>
      <c r="H71" s="134"/>
      <c r="I71" s="134"/>
      <c r="J71" s="134"/>
      <c r="K71" s="134"/>
      <c r="M71" s="134">
        <v>12</v>
      </c>
      <c r="N71" s="134"/>
      <c r="O71" s="134"/>
      <c r="P71" s="134"/>
      <c r="Q71" s="134"/>
    </row>
    <row r="72" spans="1:17" x14ac:dyDescent="0.25">
      <c r="A72" s="38" t="s">
        <v>26</v>
      </c>
      <c r="B72" s="38"/>
      <c r="C72" s="38" t="s">
        <v>3</v>
      </c>
      <c r="D72" s="38"/>
      <c r="E72" s="38"/>
      <c r="F72" s="38"/>
      <c r="G72" s="38" t="s">
        <v>26</v>
      </c>
      <c r="H72" s="38"/>
      <c r="I72" s="38" t="s">
        <v>4</v>
      </c>
      <c r="J72" s="38"/>
      <c r="K72" s="38"/>
      <c r="L72" s="38"/>
      <c r="M72" s="38" t="s">
        <v>26</v>
      </c>
      <c r="N72" s="38"/>
      <c r="O72" s="38" t="s">
        <v>5</v>
      </c>
      <c r="P72" s="38"/>
      <c r="Q72" s="38"/>
    </row>
    <row r="73" spans="1:17" x14ac:dyDescent="0.25">
      <c r="A73" s="130"/>
      <c r="B73" s="131"/>
      <c r="C73" s="39">
        <v>23</v>
      </c>
      <c r="D73" s="39">
        <v>24</v>
      </c>
      <c r="E73" s="39" t="s">
        <v>29</v>
      </c>
      <c r="G73" s="130"/>
      <c r="H73" s="131"/>
      <c r="I73" s="39">
        <v>23</v>
      </c>
      <c r="J73" s="39">
        <v>24</v>
      </c>
      <c r="K73" s="39" t="s">
        <v>29</v>
      </c>
      <c r="M73" s="130"/>
      <c r="N73" s="131"/>
      <c r="O73" s="39">
        <v>23</v>
      </c>
      <c r="P73" s="39">
        <v>24</v>
      </c>
      <c r="Q73" s="39" t="s">
        <v>29</v>
      </c>
    </row>
    <row r="74" spans="1:17" ht="90" x14ac:dyDescent="0.25">
      <c r="A74" s="132"/>
      <c r="B74" s="133"/>
      <c r="C74" s="40" t="s">
        <v>32</v>
      </c>
      <c r="D74" s="40" t="s">
        <v>33</v>
      </c>
      <c r="E74" s="40" t="s">
        <v>34</v>
      </c>
      <c r="G74" s="132"/>
      <c r="H74" s="133"/>
      <c r="I74" s="40" t="s">
        <v>32</v>
      </c>
      <c r="J74" s="40" t="s">
        <v>33</v>
      </c>
      <c r="K74" s="40" t="s">
        <v>34</v>
      </c>
      <c r="M74" s="132"/>
      <c r="N74" s="133"/>
      <c r="O74" s="40" t="s">
        <v>32</v>
      </c>
      <c r="P74" s="40" t="s">
        <v>33</v>
      </c>
      <c r="Q74" s="40" t="s">
        <v>34</v>
      </c>
    </row>
    <row r="75" spans="1:17" x14ac:dyDescent="0.25">
      <c r="A75" s="48">
        <v>1</v>
      </c>
      <c r="B75" s="49" t="str">
        <f>B23</f>
        <v>Prior</v>
      </c>
      <c r="C75" s="32">
        <v>0</v>
      </c>
      <c r="D75" s="32">
        <v>0</v>
      </c>
      <c r="E75" s="32">
        <v>0</v>
      </c>
      <c r="G75" s="48">
        <v>1</v>
      </c>
      <c r="H75" s="49" t="str">
        <f>B23</f>
        <v>Prior</v>
      </c>
      <c r="I75" s="32">
        <v>0</v>
      </c>
      <c r="J75" s="32">
        <v>0</v>
      </c>
      <c r="K75" s="32">
        <v>0</v>
      </c>
      <c r="M75" s="48">
        <v>1</v>
      </c>
      <c r="N75" s="49" t="str">
        <f>B23</f>
        <v>Prior</v>
      </c>
      <c r="O75" s="32">
        <v>0</v>
      </c>
      <c r="P75" s="32">
        <v>0</v>
      </c>
      <c r="Q75" s="32">
        <v>0</v>
      </c>
    </row>
    <row r="76" spans="1:17" x14ac:dyDescent="0.25">
      <c r="A76" s="50">
        <v>2</v>
      </c>
      <c r="B76" s="51">
        <f t="shared" ref="B76:B85" si="9">B24</f>
        <v>2013</v>
      </c>
      <c r="C76" s="32">
        <v>0</v>
      </c>
      <c r="D76" s="32">
        <v>0</v>
      </c>
      <c r="E76" s="32">
        <v>0</v>
      </c>
      <c r="G76" s="50">
        <v>2</v>
      </c>
      <c r="H76" s="51">
        <f t="shared" ref="H76:H85" si="10">B24</f>
        <v>2013</v>
      </c>
      <c r="I76" s="32">
        <v>0</v>
      </c>
      <c r="J76" s="32">
        <v>0</v>
      </c>
      <c r="K76" s="32">
        <v>0</v>
      </c>
      <c r="M76" s="50">
        <v>2</v>
      </c>
      <c r="N76" s="51">
        <f t="shared" ref="N76:N85" si="11">B24</f>
        <v>2013</v>
      </c>
      <c r="O76" s="33"/>
      <c r="P76" s="33"/>
      <c r="Q76" s="33"/>
    </row>
    <row r="77" spans="1:17" x14ac:dyDescent="0.25">
      <c r="A77" s="50">
        <v>3</v>
      </c>
      <c r="B77" s="51">
        <f t="shared" si="9"/>
        <v>2014</v>
      </c>
      <c r="C77" s="32">
        <v>0</v>
      </c>
      <c r="D77" s="32">
        <v>0</v>
      </c>
      <c r="E77" s="32">
        <v>0</v>
      </c>
      <c r="G77" s="50">
        <v>3</v>
      </c>
      <c r="H77" s="51">
        <f t="shared" si="10"/>
        <v>2014</v>
      </c>
      <c r="I77" s="32">
        <v>0</v>
      </c>
      <c r="J77" s="32">
        <v>0</v>
      </c>
      <c r="K77" s="32">
        <v>0</v>
      </c>
      <c r="M77" s="50">
        <v>3</v>
      </c>
      <c r="N77" s="51">
        <f t="shared" si="11"/>
        <v>2014</v>
      </c>
      <c r="O77" s="33"/>
      <c r="P77" s="33"/>
      <c r="Q77" s="33"/>
    </row>
    <row r="78" spans="1:17" x14ac:dyDescent="0.25">
      <c r="A78" s="50">
        <v>4</v>
      </c>
      <c r="B78" s="51">
        <f t="shared" si="9"/>
        <v>2015</v>
      </c>
      <c r="C78" s="32">
        <v>0</v>
      </c>
      <c r="D78" s="32">
        <v>0</v>
      </c>
      <c r="E78" s="32">
        <v>0</v>
      </c>
      <c r="G78" s="50">
        <v>4</v>
      </c>
      <c r="H78" s="51">
        <f t="shared" si="10"/>
        <v>2015</v>
      </c>
      <c r="I78" s="32">
        <v>0</v>
      </c>
      <c r="J78" s="32">
        <v>0</v>
      </c>
      <c r="K78" s="32">
        <v>0</v>
      </c>
      <c r="M78" s="50">
        <v>4</v>
      </c>
      <c r="N78" s="51">
        <f t="shared" si="11"/>
        <v>2015</v>
      </c>
      <c r="O78" s="33"/>
      <c r="P78" s="33"/>
      <c r="Q78" s="33"/>
    </row>
    <row r="79" spans="1:17" x14ac:dyDescent="0.25">
      <c r="A79" s="50">
        <v>5</v>
      </c>
      <c r="B79" s="51">
        <f t="shared" si="9"/>
        <v>2016</v>
      </c>
      <c r="C79" s="32">
        <v>0</v>
      </c>
      <c r="D79" s="32">
        <v>0</v>
      </c>
      <c r="E79" s="32">
        <v>0</v>
      </c>
      <c r="G79" s="50">
        <v>5</v>
      </c>
      <c r="H79" s="51">
        <f t="shared" si="10"/>
        <v>2016</v>
      </c>
      <c r="I79" s="32">
        <v>0</v>
      </c>
      <c r="J79" s="32">
        <v>0</v>
      </c>
      <c r="K79" s="32">
        <v>0</v>
      </c>
      <c r="M79" s="50">
        <v>5</v>
      </c>
      <c r="N79" s="51">
        <f t="shared" si="11"/>
        <v>2016</v>
      </c>
      <c r="O79" s="33"/>
      <c r="P79" s="33"/>
      <c r="Q79" s="33"/>
    </row>
    <row r="80" spans="1:17" x14ac:dyDescent="0.25">
      <c r="A80" s="50">
        <v>6</v>
      </c>
      <c r="B80" s="51">
        <f t="shared" si="9"/>
        <v>2017</v>
      </c>
      <c r="C80" s="32">
        <v>0</v>
      </c>
      <c r="D80" s="32">
        <v>0</v>
      </c>
      <c r="E80" s="32">
        <v>0</v>
      </c>
      <c r="G80" s="50">
        <v>6</v>
      </c>
      <c r="H80" s="51">
        <f t="shared" si="10"/>
        <v>2017</v>
      </c>
      <c r="I80" s="32">
        <v>0</v>
      </c>
      <c r="J80" s="32">
        <v>0</v>
      </c>
      <c r="K80" s="32">
        <v>0</v>
      </c>
      <c r="M80" s="50">
        <v>6</v>
      </c>
      <c r="N80" s="51">
        <f t="shared" si="11"/>
        <v>2017</v>
      </c>
      <c r="O80" s="33"/>
      <c r="P80" s="33"/>
      <c r="Q80" s="33"/>
    </row>
    <row r="81" spans="1:17" x14ac:dyDescent="0.25">
      <c r="A81" s="50">
        <v>7</v>
      </c>
      <c r="B81" s="51">
        <f t="shared" si="9"/>
        <v>2018</v>
      </c>
      <c r="C81" s="32">
        <v>0</v>
      </c>
      <c r="D81" s="32">
        <v>0</v>
      </c>
      <c r="E81" s="32">
        <v>0</v>
      </c>
      <c r="G81" s="50">
        <v>7</v>
      </c>
      <c r="H81" s="51">
        <f t="shared" si="10"/>
        <v>2018</v>
      </c>
      <c r="I81" s="32">
        <v>0</v>
      </c>
      <c r="J81" s="32">
        <v>0</v>
      </c>
      <c r="K81" s="32">
        <v>0</v>
      </c>
      <c r="M81" s="50">
        <v>7</v>
      </c>
      <c r="N81" s="51">
        <f t="shared" si="11"/>
        <v>2018</v>
      </c>
      <c r="O81" s="33"/>
      <c r="P81" s="33"/>
      <c r="Q81" s="33"/>
    </row>
    <row r="82" spans="1:17" x14ac:dyDescent="0.25">
      <c r="A82" s="50">
        <v>8</v>
      </c>
      <c r="B82" s="51">
        <f t="shared" si="9"/>
        <v>2019</v>
      </c>
      <c r="C82" s="32">
        <v>0</v>
      </c>
      <c r="D82" s="32">
        <v>0</v>
      </c>
      <c r="E82" s="32">
        <v>0</v>
      </c>
      <c r="G82" s="50">
        <v>8</v>
      </c>
      <c r="H82" s="51">
        <f t="shared" si="10"/>
        <v>2019</v>
      </c>
      <c r="I82" s="32">
        <v>0</v>
      </c>
      <c r="J82" s="32">
        <v>0</v>
      </c>
      <c r="K82" s="32">
        <v>0</v>
      </c>
      <c r="M82" s="50">
        <v>8</v>
      </c>
      <c r="N82" s="51">
        <f t="shared" si="11"/>
        <v>2019</v>
      </c>
      <c r="O82" s="33"/>
      <c r="P82" s="33"/>
      <c r="Q82" s="33"/>
    </row>
    <row r="83" spans="1:17" x14ac:dyDescent="0.25">
      <c r="A83" s="50">
        <v>9</v>
      </c>
      <c r="B83" s="51">
        <f t="shared" si="9"/>
        <v>2020</v>
      </c>
      <c r="C83" s="32">
        <v>0</v>
      </c>
      <c r="D83" s="32">
        <v>0</v>
      </c>
      <c r="E83" s="32">
        <v>0</v>
      </c>
      <c r="G83" s="50">
        <v>9</v>
      </c>
      <c r="H83" s="51">
        <f t="shared" si="10"/>
        <v>2020</v>
      </c>
      <c r="I83" s="32">
        <v>0</v>
      </c>
      <c r="J83" s="32">
        <v>0</v>
      </c>
      <c r="K83" s="32">
        <v>0</v>
      </c>
      <c r="M83" s="50">
        <v>9</v>
      </c>
      <c r="N83" s="51">
        <f t="shared" si="11"/>
        <v>2020</v>
      </c>
      <c r="O83" s="33"/>
      <c r="P83" s="33"/>
      <c r="Q83" s="33"/>
    </row>
    <row r="84" spans="1:17" x14ac:dyDescent="0.25">
      <c r="A84" s="50">
        <v>10</v>
      </c>
      <c r="B84" s="51">
        <f t="shared" si="9"/>
        <v>2021</v>
      </c>
      <c r="C84" s="32">
        <v>0</v>
      </c>
      <c r="D84" s="32">
        <v>0</v>
      </c>
      <c r="E84" s="32">
        <v>0</v>
      </c>
      <c r="G84" s="50">
        <v>10</v>
      </c>
      <c r="H84" s="51">
        <f t="shared" si="10"/>
        <v>2021</v>
      </c>
      <c r="I84" s="32">
        <v>0</v>
      </c>
      <c r="J84" s="32">
        <v>0</v>
      </c>
      <c r="K84" s="32">
        <v>0</v>
      </c>
      <c r="M84" s="50">
        <v>10</v>
      </c>
      <c r="N84" s="51">
        <f t="shared" si="11"/>
        <v>2021</v>
      </c>
      <c r="O84" s="32">
        <v>0</v>
      </c>
      <c r="P84" s="32">
        <v>0</v>
      </c>
      <c r="Q84" s="32">
        <v>0</v>
      </c>
    </row>
    <row r="85" spans="1:17" x14ac:dyDescent="0.25">
      <c r="A85" s="50">
        <v>11</v>
      </c>
      <c r="B85" s="51">
        <f t="shared" si="9"/>
        <v>2022</v>
      </c>
      <c r="C85" s="32">
        <v>0</v>
      </c>
      <c r="D85" s="32">
        <v>0</v>
      </c>
      <c r="E85" s="32">
        <v>0</v>
      </c>
      <c r="G85" s="50">
        <v>11</v>
      </c>
      <c r="H85" s="51">
        <f t="shared" si="10"/>
        <v>2022</v>
      </c>
      <c r="I85" s="32">
        <v>0</v>
      </c>
      <c r="J85" s="32">
        <v>0</v>
      </c>
      <c r="K85" s="32">
        <v>0</v>
      </c>
      <c r="M85" s="50">
        <v>11</v>
      </c>
      <c r="N85" s="51">
        <f t="shared" si="11"/>
        <v>2022</v>
      </c>
      <c r="O85" s="32">
        <v>0</v>
      </c>
      <c r="P85" s="32">
        <v>0</v>
      </c>
      <c r="Q85" s="32">
        <v>0</v>
      </c>
    </row>
    <row r="86" spans="1:17" x14ac:dyDescent="0.25">
      <c r="A86" s="41">
        <v>12</v>
      </c>
      <c r="B86" s="42" t="s">
        <v>35</v>
      </c>
      <c r="C86" s="47">
        <f>SUM(C75:C85)</f>
        <v>0</v>
      </c>
      <c r="D86" s="47">
        <f>SUM(D75:D85)</f>
        <v>0</v>
      </c>
      <c r="E86" s="47">
        <f>SUM(E75:E85)</f>
        <v>0</v>
      </c>
      <c r="G86" s="41">
        <v>12</v>
      </c>
      <c r="H86" s="42" t="s">
        <v>35</v>
      </c>
      <c r="I86" s="47">
        <f>SUM(I75:I85)</f>
        <v>0</v>
      </c>
      <c r="J86" s="47">
        <f>SUM(J75:J85)</f>
        <v>0</v>
      </c>
      <c r="K86" s="47">
        <f>SUM(K75:K85)</f>
        <v>0</v>
      </c>
      <c r="M86" s="41">
        <v>12</v>
      </c>
      <c r="N86" s="42" t="s">
        <v>35</v>
      </c>
      <c r="O86" s="47">
        <f>SUM(O75,O84:O85)</f>
        <v>0</v>
      </c>
      <c r="P86" s="47">
        <f>SUM(P75,P84:P85)</f>
        <v>0</v>
      </c>
      <c r="Q86" s="47">
        <f>SUM(Q75,Q84:Q85)</f>
        <v>0</v>
      </c>
    </row>
    <row r="88" spans="1:17" x14ac:dyDescent="0.25">
      <c r="A88" s="134">
        <v>13</v>
      </c>
      <c r="B88" s="134"/>
      <c r="C88" s="134"/>
      <c r="D88" s="134"/>
      <c r="E88" s="134"/>
      <c r="G88" s="134">
        <v>14</v>
      </c>
      <c r="H88" s="134"/>
      <c r="I88" s="134"/>
      <c r="J88" s="134"/>
      <c r="K88" s="134"/>
      <c r="M88" s="134">
        <v>15</v>
      </c>
      <c r="N88" s="134"/>
      <c r="O88" s="134"/>
      <c r="P88" s="134"/>
      <c r="Q88" s="134"/>
    </row>
    <row r="89" spans="1:17" x14ac:dyDescent="0.25">
      <c r="A89" s="38" t="s">
        <v>26</v>
      </c>
      <c r="B89" s="38"/>
      <c r="C89" s="38" t="s">
        <v>50</v>
      </c>
      <c r="D89" s="38"/>
      <c r="E89" s="38"/>
      <c r="F89" s="38"/>
      <c r="G89" s="38" t="s">
        <v>26</v>
      </c>
      <c r="H89" s="38"/>
      <c r="I89" s="38" t="s">
        <v>51</v>
      </c>
      <c r="J89" s="38"/>
      <c r="K89" s="38"/>
      <c r="L89" s="38"/>
      <c r="M89" s="38" t="s">
        <v>26</v>
      </c>
      <c r="N89" s="38"/>
      <c r="O89" s="38" t="s">
        <v>52</v>
      </c>
      <c r="P89" s="38"/>
      <c r="Q89" s="38"/>
    </row>
    <row r="90" spans="1:17" x14ac:dyDescent="0.25">
      <c r="A90" s="130"/>
      <c r="B90" s="131"/>
      <c r="C90" s="39">
        <v>23</v>
      </c>
      <c r="D90" s="39">
        <v>24</v>
      </c>
      <c r="E90" s="39" t="s">
        <v>29</v>
      </c>
      <c r="G90" s="130"/>
      <c r="H90" s="131"/>
      <c r="I90" s="39">
        <v>23</v>
      </c>
      <c r="J90" s="39">
        <v>24</v>
      </c>
      <c r="K90" s="39" t="s">
        <v>29</v>
      </c>
      <c r="M90" s="130"/>
      <c r="N90" s="131"/>
      <c r="O90" s="39">
        <v>23</v>
      </c>
      <c r="P90" s="39">
        <v>24</v>
      </c>
      <c r="Q90" s="39" t="s">
        <v>29</v>
      </c>
    </row>
    <row r="91" spans="1:17" ht="90" x14ac:dyDescent="0.25">
      <c r="A91" s="132"/>
      <c r="B91" s="133"/>
      <c r="C91" s="40" t="s">
        <v>32</v>
      </c>
      <c r="D91" s="40" t="s">
        <v>33</v>
      </c>
      <c r="E91" s="40" t="s">
        <v>34</v>
      </c>
      <c r="G91" s="132"/>
      <c r="H91" s="133"/>
      <c r="I91" s="40" t="s">
        <v>32</v>
      </c>
      <c r="J91" s="40" t="s">
        <v>33</v>
      </c>
      <c r="K91" s="40" t="s">
        <v>34</v>
      </c>
      <c r="M91" s="132"/>
      <c r="N91" s="133"/>
      <c r="O91" s="40" t="s">
        <v>32</v>
      </c>
      <c r="P91" s="40" t="s">
        <v>33</v>
      </c>
      <c r="Q91" s="40" t="s">
        <v>34</v>
      </c>
    </row>
    <row r="92" spans="1:17" x14ac:dyDescent="0.25">
      <c r="A92" s="48">
        <v>1</v>
      </c>
      <c r="B92" s="49" t="str">
        <f>B23</f>
        <v>Prior</v>
      </c>
      <c r="C92" s="32">
        <v>0</v>
      </c>
      <c r="D92" s="32">
        <v>0</v>
      </c>
      <c r="E92" s="32">
        <v>0</v>
      </c>
      <c r="G92" s="48">
        <v>1</v>
      </c>
      <c r="H92" s="49" t="str">
        <f>B23</f>
        <v>Prior</v>
      </c>
      <c r="I92" s="32">
        <v>0</v>
      </c>
      <c r="J92" s="32">
        <v>0</v>
      </c>
      <c r="K92" s="32">
        <v>0</v>
      </c>
      <c r="M92" s="48">
        <v>1</v>
      </c>
      <c r="N92" s="49" t="str">
        <f>B23</f>
        <v>Prior</v>
      </c>
      <c r="O92" s="32">
        <v>0</v>
      </c>
      <c r="P92" s="32">
        <v>0</v>
      </c>
      <c r="Q92" s="32">
        <v>0</v>
      </c>
    </row>
    <row r="93" spans="1:17" x14ac:dyDescent="0.25">
      <c r="A93" s="50">
        <v>2</v>
      </c>
      <c r="B93" s="51">
        <f t="shared" ref="B93:B102" si="12">B24</f>
        <v>2013</v>
      </c>
      <c r="C93" s="33"/>
      <c r="D93" s="33"/>
      <c r="E93" s="33"/>
      <c r="G93" s="50">
        <v>2</v>
      </c>
      <c r="H93" s="51">
        <f t="shared" ref="H93:H102" si="13">B24</f>
        <v>2013</v>
      </c>
      <c r="I93" s="33"/>
      <c r="J93" s="33"/>
      <c r="K93" s="33"/>
      <c r="M93" s="50">
        <v>2</v>
      </c>
      <c r="N93" s="51">
        <f t="shared" ref="N93:N102" si="14">B24</f>
        <v>2013</v>
      </c>
      <c r="O93" s="33"/>
      <c r="P93" s="33"/>
      <c r="Q93" s="33"/>
    </row>
    <row r="94" spans="1:17" x14ac:dyDescent="0.25">
      <c r="A94" s="50">
        <v>3</v>
      </c>
      <c r="B94" s="51">
        <f t="shared" si="12"/>
        <v>2014</v>
      </c>
      <c r="C94" s="33"/>
      <c r="D94" s="33"/>
      <c r="E94" s="33"/>
      <c r="G94" s="50">
        <v>3</v>
      </c>
      <c r="H94" s="51">
        <f t="shared" si="13"/>
        <v>2014</v>
      </c>
      <c r="I94" s="33"/>
      <c r="J94" s="33"/>
      <c r="K94" s="33"/>
      <c r="M94" s="50">
        <v>3</v>
      </c>
      <c r="N94" s="51">
        <f t="shared" si="14"/>
        <v>2014</v>
      </c>
      <c r="O94" s="33"/>
      <c r="P94" s="33"/>
      <c r="Q94" s="33"/>
    </row>
    <row r="95" spans="1:17" x14ac:dyDescent="0.25">
      <c r="A95" s="50">
        <v>4</v>
      </c>
      <c r="B95" s="51">
        <f t="shared" si="12"/>
        <v>2015</v>
      </c>
      <c r="C95" s="33"/>
      <c r="D95" s="33"/>
      <c r="E95" s="33"/>
      <c r="G95" s="50">
        <v>4</v>
      </c>
      <c r="H95" s="51">
        <f t="shared" si="13"/>
        <v>2015</v>
      </c>
      <c r="I95" s="33"/>
      <c r="J95" s="33"/>
      <c r="K95" s="33"/>
      <c r="M95" s="50">
        <v>4</v>
      </c>
      <c r="N95" s="51">
        <f t="shared" si="14"/>
        <v>2015</v>
      </c>
      <c r="O95" s="33"/>
      <c r="P95" s="33"/>
      <c r="Q95" s="33"/>
    </row>
    <row r="96" spans="1:17" x14ac:dyDescent="0.25">
      <c r="A96" s="50">
        <v>5</v>
      </c>
      <c r="B96" s="51">
        <f t="shared" si="12"/>
        <v>2016</v>
      </c>
      <c r="C96" s="33"/>
      <c r="D96" s="33"/>
      <c r="E96" s="33"/>
      <c r="G96" s="50">
        <v>5</v>
      </c>
      <c r="H96" s="51">
        <f t="shared" si="13"/>
        <v>2016</v>
      </c>
      <c r="I96" s="33"/>
      <c r="J96" s="33"/>
      <c r="K96" s="33"/>
      <c r="M96" s="50">
        <v>5</v>
      </c>
      <c r="N96" s="51">
        <f t="shared" si="14"/>
        <v>2016</v>
      </c>
      <c r="O96" s="33"/>
      <c r="P96" s="33"/>
      <c r="Q96" s="33"/>
    </row>
    <row r="97" spans="1:17" x14ac:dyDescent="0.25">
      <c r="A97" s="50">
        <v>6</v>
      </c>
      <c r="B97" s="51">
        <f t="shared" si="12"/>
        <v>2017</v>
      </c>
      <c r="C97" s="33"/>
      <c r="D97" s="33"/>
      <c r="E97" s="33"/>
      <c r="G97" s="50">
        <v>6</v>
      </c>
      <c r="H97" s="51">
        <f t="shared" si="13"/>
        <v>2017</v>
      </c>
      <c r="I97" s="33"/>
      <c r="J97" s="33"/>
      <c r="K97" s="33"/>
      <c r="M97" s="50">
        <v>6</v>
      </c>
      <c r="N97" s="51">
        <f t="shared" si="14"/>
        <v>2017</v>
      </c>
      <c r="O97" s="33"/>
      <c r="P97" s="33"/>
      <c r="Q97" s="33"/>
    </row>
    <row r="98" spans="1:17" x14ac:dyDescent="0.25">
      <c r="A98" s="50">
        <v>7</v>
      </c>
      <c r="B98" s="51">
        <f t="shared" si="12"/>
        <v>2018</v>
      </c>
      <c r="C98" s="33"/>
      <c r="D98" s="33"/>
      <c r="E98" s="33"/>
      <c r="G98" s="50">
        <v>7</v>
      </c>
      <c r="H98" s="51">
        <f t="shared" si="13"/>
        <v>2018</v>
      </c>
      <c r="I98" s="33"/>
      <c r="J98" s="33"/>
      <c r="K98" s="33"/>
      <c r="M98" s="50">
        <v>7</v>
      </c>
      <c r="N98" s="51">
        <f t="shared" si="14"/>
        <v>2018</v>
      </c>
      <c r="O98" s="33"/>
      <c r="P98" s="33"/>
      <c r="Q98" s="33"/>
    </row>
    <row r="99" spans="1:17" x14ac:dyDescent="0.25">
      <c r="A99" s="50">
        <v>8</v>
      </c>
      <c r="B99" s="51">
        <f t="shared" si="12"/>
        <v>2019</v>
      </c>
      <c r="C99" s="33"/>
      <c r="D99" s="33"/>
      <c r="E99" s="33"/>
      <c r="G99" s="50">
        <v>8</v>
      </c>
      <c r="H99" s="51">
        <f t="shared" si="13"/>
        <v>2019</v>
      </c>
      <c r="I99" s="33"/>
      <c r="J99" s="33"/>
      <c r="K99" s="33"/>
      <c r="M99" s="50">
        <v>8</v>
      </c>
      <c r="N99" s="51">
        <f t="shared" si="14"/>
        <v>2019</v>
      </c>
      <c r="O99" s="33"/>
      <c r="P99" s="33"/>
      <c r="Q99" s="33"/>
    </row>
    <row r="100" spans="1:17" x14ac:dyDescent="0.25">
      <c r="A100" s="50">
        <v>9</v>
      </c>
      <c r="B100" s="51">
        <f t="shared" si="12"/>
        <v>2020</v>
      </c>
      <c r="C100" s="33"/>
      <c r="D100" s="33"/>
      <c r="E100" s="33"/>
      <c r="G100" s="50">
        <v>9</v>
      </c>
      <c r="H100" s="51">
        <f t="shared" si="13"/>
        <v>2020</v>
      </c>
      <c r="I100" s="33"/>
      <c r="J100" s="33"/>
      <c r="K100" s="33"/>
      <c r="M100" s="50">
        <v>9</v>
      </c>
      <c r="N100" s="51">
        <f t="shared" si="14"/>
        <v>2020</v>
      </c>
      <c r="O100" s="33"/>
      <c r="P100" s="33"/>
      <c r="Q100" s="33"/>
    </row>
    <row r="101" spans="1:17" x14ac:dyDescent="0.25">
      <c r="A101" s="50">
        <v>10</v>
      </c>
      <c r="B101" s="51">
        <f t="shared" si="12"/>
        <v>2021</v>
      </c>
      <c r="C101" s="32">
        <v>0</v>
      </c>
      <c r="D101" s="32">
        <v>0</v>
      </c>
      <c r="E101" s="32">
        <v>0</v>
      </c>
      <c r="G101" s="50">
        <v>10</v>
      </c>
      <c r="H101" s="51">
        <f t="shared" si="13"/>
        <v>2021</v>
      </c>
      <c r="I101" s="32">
        <v>0</v>
      </c>
      <c r="J101" s="32">
        <v>0</v>
      </c>
      <c r="K101" s="32">
        <v>0</v>
      </c>
      <c r="M101" s="50">
        <v>10</v>
      </c>
      <c r="N101" s="51">
        <f t="shared" si="14"/>
        <v>2021</v>
      </c>
      <c r="O101" s="32">
        <v>0</v>
      </c>
      <c r="P101" s="32">
        <v>0</v>
      </c>
      <c r="Q101" s="32">
        <v>0</v>
      </c>
    </row>
    <row r="102" spans="1:17" x14ac:dyDescent="0.25">
      <c r="A102" s="50">
        <v>11</v>
      </c>
      <c r="B102" s="51">
        <f t="shared" si="12"/>
        <v>2022</v>
      </c>
      <c r="C102" s="32">
        <v>0</v>
      </c>
      <c r="D102" s="32">
        <v>0</v>
      </c>
      <c r="E102" s="32">
        <v>0</v>
      </c>
      <c r="G102" s="50">
        <v>11</v>
      </c>
      <c r="H102" s="51">
        <f t="shared" si="13"/>
        <v>2022</v>
      </c>
      <c r="I102" s="32">
        <v>0</v>
      </c>
      <c r="J102" s="32">
        <v>0</v>
      </c>
      <c r="K102" s="32">
        <v>0</v>
      </c>
      <c r="M102" s="50">
        <v>11</v>
      </c>
      <c r="N102" s="51">
        <f t="shared" si="14"/>
        <v>2022</v>
      </c>
      <c r="O102" s="32">
        <v>0</v>
      </c>
      <c r="P102" s="32">
        <v>0</v>
      </c>
      <c r="Q102" s="32">
        <v>0</v>
      </c>
    </row>
    <row r="103" spans="1:17" x14ac:dyDescent="0.25">
      <c r="A103" s="41">
        <v>12</v>
      </c>
      <c r="B103" s="42" t="s">
        <v>35</v>
      </c>
      <c r="C103" s="47">
        <f>SUM(C92,C101:C102)</f>
        <v>0</v>
      </c>
      <c r="D103" s="47">
        <f>SUM(D92,D101:D102)</f>
        <v>0</v>
      </c>
      <c r="E103" s="47">
        <f>SUM(E92,E101:E102)</f>
        <v>0</v>
      </c>
      <c r="G103" s="41">
        <v>12</v>
      </c>
      <c r="H103" s="42" t="s">
        <v>35</v>
      </c>
      <c r="I103" s="47">
        <f>SUM(I92,I101:I102)</f>
        <v>0</v>
      </c>
      <c r="J103" s="47">
        <f>SUM(J92,J101:J102)</f>
        <v>0</v>
      </c>
      <c r="K103" s="47">
        <f>SUM(K92,K101:K102)</f>
        <v>0</v>
      </c>
      <c r="M103" s="41">
        <v>12</v>
      </c>
      <c r="N103" s="42" t="s">
        <v>35</v>
      </c>
      <c r="O103" s="47">
        <f>SUM(O92,O101:O102)</f>
        <v>0</v>
      </c>
      <c r="P103" s="47">
        <f>SUM(P92,P101:P102)</f>
        <v>0</v>
      </c>
      <c r="Q103" s="47">
        <f>SUM(Q92,Q101:Q102)</f>
        <v>0</v>
      </c>
    </row>
    <row r="105" spans="1:17" x14ac:dyDescent="0.25">
      <c r="A105" s="134">
        <v>16</v>
      </c>
      <c r="B105" s="134"/>
      <c r="C105" s="134"/>
      <c r="D105" s="134"/>
      <c r="E105" s="134"/>
      <c r="G105" s="134">
        <v>19</v>
      </c>
      <c r="H105" s="134"/>
      <c r="I105" s="134"/>
      <c r="J105" s="134"/>
      <c r="K105" s="134"/>
      <c r="M105" s="134">
        <v>20</v>
      </c>
      <c r="N105" s="134"/>
      <c r="O105" s="134"/>
      <c r="P105" s="134"/>
      <c r="Q105" s="134"/>
    </row>
    <row r="106" spans="1:17" x14ac:dyDescent="0.25">
      <c r="A106" s="38" t="s">
        <v>36</v>
      </c>
      <c r="B106" s="38"/>
      <c r="C106" s="38" t="s">
        <v>37</v>
      </c>
      <c r="D106" s="38"/>
      <c r="E106" s="38"/>
      <c r="F106" s="38"/>
      <c r="G106" s="38" t="s">
        <v>26</v>
      </c>
      <c r="H106" s="38"/>
      <c r="I106" s="38" t="s">
        <v>22</v>
      </c>
      <c r="J106" s="38"/>
      <c r="K106" s="38"/>
      <c r="L106" s="38"/>
      <c r="M106" s="38" t="s">
        <v>26</v>
      </c>
      <c r="N106" s="38"/>
      <c r="O106" s="38" t="s">
        <v>23</v>
      </c>
      <c r="P106" s="38"/>
      <c r="Q106" s="38"/>
    </row>
    <row r="107" spans="1:17" x14ac:dyDescent="0.25">
      <c r="A107" s="130"/>
      <c r="B107" s="131"/>
      <c r="C107" s="39">
        <v>23</v>
      </c>
      <c r="D107" s="39">
        <v>24</v>
      </c>
      <c r="E107" s="39" t="s">
        <v>29</v>
      </c>
      <c r="G107" s="130"/>
      <c r="H107" s="131"/>
      <c r="I107" s="39">
        <v>23</v>
      </c>
      <c r="J107" s="39">
        <v>24</v>
      </c>
      <c r="K107" s="39" t="s">
        <v>29</v>
      </c>
      <c r="M107" s="130"/>
      <c r="N107" s="131"/>
      <c r="O107" s="39">
        <v>23</v>
      </c>
      <c r="P107" s="39">
        <v>24</v>
      </c>
      <c r="Q107" s="39" t="s">
        <v>29</v>
      </c>
    </row>
    <row r="108" spans="1:17" ht="90" x14ac:dyDescent="0.25">
      <c r="A108" s="132"/>
      <c r="B108" s="133"/>
      <c r="C108" s="40" t="s">
        <v>32</v>
      </c>
      <c r="D108" s="40" t="s">
        <v>33</v>
      </c>
      <c r="E108" s="40" t="s">
        <v>34</v>
      </c>
      <c r="G108" s="132"/>
      <c r="H108" s="133"/>
      <c r="I108" s="40" t="s">
        <v>32</v>
      </c>
      <c r="J108" s="40" t="s">
        <v>33</v>
      </c>
      <c r="K108" s="40" t="s">
        <v>34</v>
      </c>
      <c r="M108" s="132"/>
      <c r="N108" s="133"/>
      <c r="O108" s="40" t="s">
        <v>32</v>
      </c>
      <c r="P108" s="40" t="s">
        <v>33</v>
      </c>
      <c r="Q108" s="40" t="s">
        <v>34</v>
      </c>
    </row>
    <row r="109" spans="1:17" x14ac:dyDescent="0.25">
      <c r="A109" s="48">
        <v>1</v>
      </c>
      <c r="B109" s="49" t="str">
        <f>B23</f>
        <v>Prior</v>
      </c>
      <c r="C109" s="32">
        <v>0</v>
      </c>
      <c r="D109" s="32">
        <v>0</v>
      </c>
      <c r="E109" s="32">
        <v>0</v>
      </c>
      <c r="G109" s="48">
        <v>1</v>
      </c>
      <c r="H109" s="49" t="str">
        <f>B23</f>
        <v>Prior</v>
      </c>
      <c r="I109" s="32">
        <v>0</v>
      </c>
      <c r="J109" s="32">
        <v>0</v>
      </c>
      <c r="K109" s="32">
        <v>0</v>
      </c>
      <c r="M109" s="48">
        <v>1</v>
      </c>
      <c r="N109" s="49" t="str">
        <f>B23</f>
        <v>Prior</v>
      </c>
      <c r="O109" s="32">
        <v>0</v>
      </c>
      <c r="P109" s="32">
        <v>0</v>
      </c>
      <c r="Q109" s="32">
        <v>0</v>
      </c>
    </row>
    <row r="110" spans="1:17" x14ac:dyDescent="0.25">
      <c r="A110" s="50">
        <v>2</v>
      </c>
      <c r="B110" s="51">
        <f t="shared" ref="B110:B118" si="15">B24</f>
        <v>2013</v>
      </c>
      <c r="C110" s="33"/>
      <c r="D110" s="33"/>
      <c r="E110" s="33"/>
      <c r="G110" s="50">
        <v>2</v>
      </c>
      <c r="H110" s="51">
        <f t="shared" ref="H110:H119" si="16">B24</f>
        <v>2013</v>
      </c>
      <c r="I110" s="33"/>
      <c r="J110" s="33"/>
      <c r="K110" s="33"/>
      <c r="M110" s="50">
        <v>2</v>
      </c>
      <c r="N110" s="51">
        <f t="shared" ref="N110:N119" si="17">B24</f>
        <v>2013</v>
      </c>
      <c r="O110" s="33"/>
      <c r="P110" s="33"/>
      <c r="Q110" s="33"/>
    </row>
    <row r="111" spans="1:17" x14ac:dyDescent="0.25">
      <c r="A111" s="50">
        <v>3</v>
      </c>
      <c r="B111" s="51">
        <f t="shared" si="15"/>
        <v>2014</v>
      </c>
      <c r="C111" s="33"/>
      <c r="D111" s="33"/>
      <c r="E111" s="33"/>
      <c r="G111" s="50">
        <v>3</v>
      </c>
      <c r="H111" s="51">
        <f t="shared" si="16"/>
        <v>2014</v>
      </c>
      <c r="I111" s="33"/>
      <c r="J111" s="33"/>
      <c r="K111" s="33"/>
      <c r="M111" s="50">
        <v>3</v>
      </c>
      <c r="N111" s="51">
        <f t="shared" si="17"/>
        <v>2014</v>
      </c>
      <c r="O111" s="33"/>
      <c r="P111" s="33"/>
      <c r="Q111" s="33"/>
    </row>
    <row r="112" spans="1:17" x14ac:dyDescent="0.25">
      <c r="A112" s="50">
        <v>4</v>
      </c>
      <c r="B112" s="51">
        <f t="shared" si="15"/>
        <v>2015</v>
      </c>
      <c r="C112" s="33"/>
      <c r="D112" s="33"/>
      <c r="E112" s="33"/>
      <c r="G112" s="50">
        <v>4</v>
      </c>
      <c r="H112" s="51">
        <f t="shared" si="16"/>
        <v>2015</v>
      </c>
      <c r="I112" s="33"/>
      <c r="J112" s="33"/>
      <c r="K112" s="33"/>
      <c r="M112" s="50">
        <v>4</v>
      </c>
      <c r="N112" s="51">
        <f t="shared" si="17"/>
        <v>2015</v>
      </c>
      <c r="O112" s="33"/>
      <c r="P112" s="33"/>
      <c r="Q112" s="33"/>
    </row>
    <row r="113" spans="1:17" x14ac:dyDescent="0.25">
      <c r="A113" s="50">
        <v>5</v>
      </c>
      <c r="B113" s="51">
        <f t="shared" si="15"/>
        <v>2016</v>
      </c>
      <c r="C113" s="33"/>
      <c r="D113" s="33"/>
      <c r="E113" s="33"/>
      <c r="G113" s="50">
        <v>5</v>
      </c>
      <c r="H113" s="51">
        <f t="shared" si="16"/>
        <v>2016</v>
      </c>
      <c r="I113" s="33"/>
      <c r="J113" s="33"/>
      <c r="K113" s="33"/>
      <c r="M113" s="50">
        <v>5</v>
      </c>
      <c r="N113" s="51">
        <f t="shared" si="17"/>
        <v>2016</v>
      </c>
      <c r="O113" s="33"/>
      <c r="P113" s="33"/>
      <c r="Q113" s="33"/>
    </row>
    <row r="114" spans="1:17" x14ac:dyDescent="0.25">
      <c r="A114" s="50">
        <v>6</v>
      </c>
      <c r="B114" s="51">
        <f t="shared" si="15"/>
        <v>2017</v>
      </c>
      <c r="C114" s="33"/>
      <c r="D114" s="33"/>
      <c r="E114" s="33"/>
      <c r="G114" s="50">
        <v>6</v>
      </c>
      <c r="H114" s="51">
        <f t="shared" si="16"/>
        <v>2017</v>
      </c>
      <c r="I114" s="33"/>
      <c r="J114" s="33"/>
      <c r="K114" s="33"/>
      <c r="M114" s="50">
        <v>6</v>
      </c>
      <c r="N114" s="51">
        <f t="shared" si="17"/>
        <v>2017</v>
      </c>
      <c r="O114" s="33"/>
      <c r="P114" s="33"/>
      <c r="Q114" s="33"/>
    </row>
    <row r="115" spans="1:17" x14ac:dyDescent="0.25">
      <c r="A115" s="50">
        <v>7</v>
      </c>
      <c r="B115" s="51">
        <f t="shared" si="15"/>
        <v>2018</v>
      </c>
      <c r="C115" s="33"/>
      <c r="D115" s="33"/>
      <c r="E115" s="33"/>
      <c r="G115" s="50">
        <v>7</v>
      </c>
      <c r="H115" s="51">
        <f t="shared" si="16"/>
        <v>2018</v>
      </c>
      <c r="I115" s="33"/>
      <c r="J115" s="33"/>
      <c r="K115" s="33"/>
      <c r="M115" s="50">
        <v>7</v>
      </c>
      <c r="N115" s="51">
        <f t="shared" si="17"/>
        <v>2018</v>
      </c>
      <c r="O115" s="33"/>
      <c r="P115" s="33"/>
      <c r="Q115" s="33"/>
    </row>
    <row r="116" spans="1:17" x14ac:dyDescent="0.25">
      <c r="A116" s="50">
        <v>8</v>
      </c>
      <c r="B116" s="51">
        <f t="shared" si="15"/>
        <v>2019</v>
      </c>
      <c r="C116" s="33"/>
      <c r="D116" s="33"/>
      <c r="E116" s="33"/>
      <c r="G116" s="50">
        <v>8</v>
      </c>
      <c r="H116" s="51">
        <f t="shared" si="16"/>
        <v>2019</v>
      </c>
      <c r="I116" s="33"/>
      <c r="J116" s="33"/>
      <c r="K116" s="33"/>
      <c r="M116" s="50">
        <v>8</v>
      </c>
      <c r="N116" s="51">
        <f t="shared" si="17"/>
        <v>2019</v>
      </c>
      <c r="O116" s="33"/>
      <c r="P116" s="33"/>
      <c r="Q116" s="33"/>
    </row>
    <row r="117" spans="1:17" x14ac:dyDescent="0.25">
      <c r="A117" s="50">
        <v>9</v>
      </c>
      <c r="B117" s="51">
        <f t="shared" si="15"/>
        <v>2020</v>
      </c>
      <c r="C117" s="33"/>
      <c r="D117" s="33"/>
      <c r="E117" s="33"/>
      <c r="G117" s="50">
        <v>9</v>
      </c>
      <c r="H117" s="51">
        <f t="shared" si="16"/>
        <v>2020</v>
      </c>
      <c r="I117" s="33"/>
      <c r="J117" s="33"/>
      <c r="K117" s="33"/>
      <c r="M117" s="50">
        <v>9</v>
      </c>
      <c r="N117" s="51">
        <f t="shared" si="17"/>
        <v>2020</v>
      </c>
      <c r="O117" s="33"/>
      <c r="P117" s="33"/>
      <c r="Q117" s="33"/>
    </row>
    <row r="118" spans="1:17" x14ac:dyDescent="0.25">
      <c r="A118" s="50">
        <v>10</v>
      </c>
      <c r="B118" s="51">
        <f t="shared" si="15"/>
        <v>2021</v>
      </c>
      <c r="C118" s="32">
        <v>0</v>
      </c>
      <c r="D118" s="32">
        <v>0</v>
      </c>
      <c r="E118" s="32">
        <v>0</v>
      </c>
      <c r="G118" s="50">
        <v>10</v>
      </c>
      <c r="H118" s="51">
        <f t="shared" si="16"/>
        <v>2021</v>
      </c>
      <c r="I118" s="32">
        <v>0</v>
      </c>
      <c r="J118" s="32">
        <v>0</v>
      </c>
      <c r="K118" s="32">
        <v>0</v>
      </c>
      <c r="M118" s="50">
        <v>10</v>
      </c>
      <c r="N118" s="51">
        <f t="shared" si="17"/>
        <v>2021</v>
      </c>
      <c r="O118" s="32">
        <v>0</v>
      </c>
      <c r="P118" s="32">
        <v>0</v>
      </c>
      <c r="Q118" s="32">
        <v>0</v>
      </c>
    </row>
    <row r="119" spans="1:17" x14ac:dyDescent="0.25">
      <c r="A119" s="50">
        <v>11</v>
      </c>
      <c r="B119" s="51">
        <f>B33</f>
        <v>2022</v>
      </c>
      <c r="C119" s="32">
        <v>0</v>
      </c>
      <c r="D119" s="32">
        <v>0</v>
      </c>
      <c r="E119" s="32">
        <v>0</v>
      </c>
      <c r="G119" s="50">
        <v>11</v>
      </c>
      <c r="H119" s="51">
        <f t="shared" si="16"/>
        <v>2022</v>
      </c>
      <c r="I119" s="32">
        <v>0</v>
      </c>
      <c r="J119" s="32">
        <v>0</v>
      </c>
      <c r="K119" s="32">
        <v>0</v>
      </c>
      <c r="M119" s="50">
        <v>11</v>
      </c>
      <c r="N119" s="51">
        <f t="shared" si="17"/>
        <v>2022</v>
      </c>
      <c r="O119" s="32">
        <v>0</v>
      </c>
      <c r="P119" s="32">
        <v>0</v>
      </c>
      <c r="Q119" s="32">
        <v>0</v>
      </c>
    </row>
    <row r="120" spans="1:17" x14ac:dyDescent="0.25">
      <c r="A120" s="41">
        <v>12</v>
      </c>
      <c r="B120" s="42" t="s">
        <v>35</v>
      </c>
      <c r="C120" s="47">
        <f>SUM(C109,C118:C119)</f>
        <v>0</v>
      </c>
      <c r="D120" s="47">
        <f>SUM(D109,D118:D119)</f>
        <v>0</v>
      </c>
      <c r="E120" s="47">
        <f>SUM(E109,E118:E119)</f>
        <v>0</v>
      </c>
      <c r="G120" s="41">
        <v>12</v>
      </c>
      <c r="H120" s="42" t="s">
        <v>35</v>
      </c>
      <c r="I120" s="47">
        <f>SUM(I109,I118:I119)</f>
        <v>0</v>
      </c>
      <c r="J120" s="47">
        <f>SUM(J109,J118:J119)</f>
        <v>0</v>
      </c>
      <c r="K120" s="47">
        <f>SUM(K109,K118:K119)</f>
        <v>0</v>
      </c>
      <c r="M120" s="41">
        <v>12</v>
      </c>
      <c r="N120" s="42" t="s">
        <v>35</v>
      </c>
      <c r="O120" s="47">
        <f>SUM(O109,O118:O119)</f>
        <v>0</v>
      </c>
      <c r="P120" s="47">
        <f>SUM(P109,P118:P119)</f>
        <v>0</v>
      </c>
      <c r="Q120" s="47">
        <f>SUM(Q109,Q118:Q119)</f>
        <v>0</v>
      </c>
    </row>
    <row r="122" spans="1:17" x14ac:dyDescent="0.25">
      <c r="A122" s="134">
        <v>21</v>
      </c>
      <c r="B122" s="134"/>
      <c r="C122" s="134"/>
      <c r="D122" s="134"/>
      <c r="E122" s="134"/>
      <c r="G122" s="134">
        <v>17</v>
      </c>
      <c r="H122" s="134"/>
      <c r="I122" s="134"/>
      <c r="J122" s="134"/>
      <c r="K122" s="134"/>
      <c r="M122" s="134">
        <v>18</v>
      </c>
      <c r="N122" s="134"/>
      <c r="O122" s="134"/>
      <c r="P122" s="134"/>
      <c r="Q122" s="134"/>
    </row>
    <row r="123" spans="1:17" x14ac:dyDescent="0.25">
      <c r="A123" s="38" t="s">
        <v>26</v>
      </c>
      <c r="B123" s="38"/>
      <c r="C123" s="38" t="s">
        <v>24</v>
      </c>
      <c r="D123" s="38"/>
      <c r="E123" s="38"/>
      <c r="F123" s="38"/>
      <c r="G123" s="38" t="s">
        <v>26</v>
      </c>
      <c r="H123" s="38"/>
      <c r="I123" s="38" t="s">
        <v>7</v>
      </c>
      <c r="J123" s="38"/>
      <c r="K123" s="38"/>
      <c r="L123" s="38"/>
      <c r="M123" s="38" t="s">
        <v>26</v>
      </c>
      <c r="N123" s="38"/>
      <c r="O123" s="38" t="s">
        <v>8</v>
      </c>
      <c r="P123" s="38"/>
      <c r="Q123" s="38"/>
    </row>
    <row r="124" spans="1:17" x14ac:dyDescent="0.25">
      <c r="A124" s="130"/>
      <c r="B124" s="131"/>
      <c r="C124" s="39">
        <v>23</v>
      </c>
      <c r="D124" s="39">
        <v>24</v>
      </c>
      <c r="E124" s="39" t="s">
        <v>29</v>
      </c>
      <c r="G124" s="130"/>
      <c r="H124" s="131"/>
      <c r="I124" s="39">
        <v>23</v>
      </c>
      <c r="J124" s="39">
        <v>24</v>
      </c>
      <c r="K124" s="39" t="s">
        <v>29</v>
      </c>
      <c r="M124" s="130"/>
      <c r="N124" s="131"/>
      <c r="O124" s="39">
        <v>23</v>
      </c>
      <c r="P124" s="39">
        <v>24</v>
      </c>
      <c r="Q124" s="39" t="s">
        <v>29</v>
      </c>
    </row>
    <row r="125" spans="1:17" ht="90" x14ac:dyDescent="0.25">
      <c r="A125" s="132"/>
      <c r="B125" s="133"/>
      <c r="C125" s="40" t="s">
        <v>32</v>
      </c>
      <c r="D125" s="40" t="s">
        <v>33</v>
      </c>
      <c r="E125" s="40" t="s">
        <v>34</v>
      </c>
      <c r="G125" s="132"/>
      <c r="H125" s="133"/>
      <c r="I125" s="40" t="s">
        <v>32</v>
      </c>
      <c r="J125" s="40" t="s">
        <v>33</v>
      </c>
      <c r="K125" s="40" t="s">
        <v>34</v>
      </c>
      <c r="M125" s="132"/>
      <c r="N125" s="133"/>
      <c r="O125" s="40" t="s">
        <v>32</v>
      </c>
      <c r="P125" s="40" t="s">
        <v>33</v>
      </c>
      <c r="Q125" s="40" t="s">
        <v>34</v>
      </c>
    </row>
    <row r="126" spans="1:17" x14ac:dyDescent="0.25">
      <c r="A126" s="48">
        <v>1</v>
      </c>
      <c r="B126" s="49" t="str">
        <f>B23</f>
        <v>Prior</v>
      </c>
      <c r="C126" s="32">
        <v>0</v>
      </c>
      <c r="D126" s="32">
        <v>0</v>
      </c>
      <c r="E126" s="32">
        <v>0</v>
      </c>
      <c r="G126" s="48">
        <v>1</v>
      </c>
      <c r="H126" s="49" t="str">
        <f>B23</f>
        <v>Prior</v>
      </c>
      <c r="I126" s="32">
        <v>0</v>
      </c>
      <c r="J126" s="32">
        <v>0</v>
      </c>
      <c r="K126" s="32">
        <v>0</v>
      </c>
      <c r="M126" s="48">
        <v>1</v>
      </c>
      <c r="N126" s="49" t="str">
        <f>B23</f>
        <v>Prior</v>
      </c>
      <c r="O126" s="32">
        <v>0</v>
      </c>
      <c r="P126" s="32">
        <v>0</v>
      </c>
      <c r="Q126" s="32">
        <v>0</v>
      </c>
    </row>
    <row r="127" spans="1:17" x14ac:dyDescent="0.25">
      <c r="A127" s="50">
        <v>2</v>
      </c>
      <c r="B127" s="51">
        <f t="shared" ref="B127:B136" si="18">B24</f>
        <v>2013</v>
      </c>
      <c r="C127" s="33"/>
      <c r="D127" s="33"/>
      <c r="E127" s="33"/>
      <c r="G127" s="50">
        <v>2</v>
      </c>
      <c r="H127" s="51">
        <f t="shared" ref="H127:H136" si="19">B24</f>
        <v>2013</v>
      </c>
      <c r="I127" s="32">
        <v>0</v>
      </c>
      <c r="J127" s="32">
        <v>0</v>
      </c>
      <c r="K127" s="32">
        <v>0</v>
      </c>
      <c r="M127" s="50">
        <v>2</v>
      </c>
      <c r="N127" s="51">
        <f t="shared" ref="N127:N136" si="20">B24</f>
        <v>2013</v>
      </c>
      <c r="O127" s="32">
        <v>0</v>
      </c>
      <c r="P127" s="32">
        <v>0</v>
      </c>
      <c r="Q127" s="32">
        <v>0</v>
      </c>
    </row>
    <row r="128" spans="1:17" x14ac:dyDescent="0.25">
      <c r="A128" s="50">
        <v>3</v>
      </c>
      <c r="B128" s="51">
        <f t="shared" si="18"/>
        <v>2014</v>
      </c>
      <c r="C128" s="33"/>
      <c r="D128" s="33"/>
      <c r="E128" s="33"/>
      <c r="G128" s="50">
        <v>3</v>
      </c>
      <c r="H128" s="51">
        <f t="shared" si="19"/>
        <v>2014</v>
      </c>
      <c r="I128" s="32">
        <v>0</v>
      </c>
      <c r="J128" s="32">
        <v>0</v>
      </c>
      <c r="K128" s="32">
        <v>0</v>
      </c>
      <c r="M128" s="50">
        <v>3</v>
      </c>
      <c r="N128" s="51">
        <f t="shared" si="20"/>
        <v>2014</v>
      </c>
      <c r="O128" s="32">
        <v>0</v>
      </c>
      <c r="P128" s="32">
        <v>0</v>
      </c>
      <c r="Q128" s="32">
        <v>0</v>
      </c>
    </row>
    <row r="129" spans="1:17" x14ac:dyDescent="0.25">
      <c r="A129" s="50">
        <v>4</v>
      </c>
      <c r="B129" s="51">
        <f t="shared" si="18"/>
        <v>2015</v>
      </c>
      <c r="C129" s="33"/>
      <c r="D129" s="33"/>
      <c r="E129" s="33"/>
      <c r="G129" s="50">
        <v>4</v>
      </c>
      <c r="H129" s="51">
        <f t="shared" si="19"/>
        <v>2015</v>
      </c>
      <c r="I129" s="32">
        <v>0</v>
      </c>
      <c r="J129" s="32">
        <v>0</v>
      </c>
      <c r="K129" s="32">
        <v>0</v>
      </c>
      <c r="M129" s="50">
        <v>4</v>
      </c>
      <c r="N129" s="51">
        <f t="shared" si="20"/>
        <v>2015</v>
      </c>
      <c r="O129" s="32">
        <v>0</v>
      </c>
      <c r="P129" s="32">
        <v>0</v>
      </c>
      <c r="Q129" s="32">
        <v>0</v>
      </c>
    </row>
    <row r="130" spans="1:17" x14ac:dyDescent="0.25">
      <c r="A130" s="50">
        <v>5</v>
      </c>
      <c r="B130" s="51">
        <f t="shared" si="18"/>
        <v>2016</v>
      </c>
      <c r="C130" s="33"/>
      <c r="D130" s="33"/>
      <c r="E130" s="33"/>
      <c r="G130" s="50">
        <v>5</v>
      </c>
      <c r="H130" s="51">
        <f t="shared" si="19"/>
        <v>2016</v>
      </c>
      <c r="I130" s="32">
        <v>0</v>
      </c>
      <c r="J130" s="32">
        <v>0</v>
      </c>
      <c r="K130" s="32">
        <v>0</v>
      </c>
      <c r="M130" s="50">
        <v>5</v>
      </c>
      <c r="N130" s="51">
        <f t="shared" si="20"/>
        <v>2016</v>
      </c>
      <c r="O130" s="32">
        <v>0</v>
      </c>
      <c r="P130" s="32">
        <v>0</v>
      </c>
      <c r="Q130" s="32">
        <v>0</v>
      </c>
    </row>
    <row r="131" spans="1:17" x14ac:dyDescent="0.25">
      <c r="A131" s="50">
        <v>6</v>
      </c>
      <c r="B131" s="51">
        <f t="shared" si="18"/>
        <v>2017</v>
      </c>
      <c r="C131" s="33"/>
      <c r="D131" s="33"/>
      <c r="E131" s="33"/>
      <c r="G131" s="50">
        <v>6</v>
      </c>
      <c r="H131" s="51">
        <f t="shared" si="19"/>
        <v>2017</v>
      </c>
      <c r="I131" s="32">
        <v>0</v>
      </c>
      <c r="J131" s="32">
        <v>0</v>
      </c>
      <c r="K131" s="32">
        <v>0</v>
      </c>
      <c r="M131" s="50">
        <v>6</v>
      </c>
      <c r="N131" s="51">
        <f t="shared" si="20"/>
        <v>2017</v>
      </c>
      <c r="O131" s="32">
        <v>0</v>
      </c>
      <c r="P131" s="32">
        <v>0</v>
      </c>
      <c r="Q131" s="32">
        <v>0</v>
      </c>
    </row>
    <row r="132" spans="1:17" x14ac:dyDescent="0.25">
      <c r="A132" s="50">
        <v>7</v>
      </c>
      <c r="B132" s="51">
        <f t="shared" si="18"/>
        <v>2018</v>
      </c>
      <c r="C132" s="33"/>
      <c r="D132" s="33"/>
      <c r="E132" s="33"/>
      <c r="G132" s="50">
        <v>7</v>
      </c>
      <c r="H132" s="51">
        <f t="shared" si="19"/>
        <v>2018</v>
      </c>
      <c r="I132" s="32">
        <v>0</v>
      </c>
      <c r="J132" s="32">
        <v>0</v>
      </c>
      <c r="K132" s="32">
        <v>0</v>
      </c>
      <c r="M132" s="50">
        <v>7</v>
      </c>
      <c r="N132" s="51">
        <f t="shared" si="20"/>
        <v>2018</v>
      </c>
      <c r="O132" s="32">
        <v>0</v>
      </c>
      <c r="P132" s="32">
        <v>0</v>
      </c>
      <c r="Q132" s="32">
        <v>0</v>
      </c>
    </row>
    <row r="133" spans="1:17" x14ac:dyDescent="0.25">
      <c r="A133" s="50">
        <v>8</v>
      </c>
      <c r="B133" s="51">
        <f t="shared" si="18"/>
        <v>2019</v>
      </c>
      <c r="C133" s="33"/>
      <c r="D133" s="33"/>
      <c r="E133" s="33"/>
      <c r="G133" s="50">
        <v>8</v>
      </c>
      <c r="H133" s="51">
        <f t="shared" si="19"/>
        <v>2019</v>
      </c>
      <c r="I133" s="32">
        <v>0</v>
      </c>
      <c r="J133" s="32">
        <v>0</v>
      </c>
      <c r="K133" s="32">
        <v>0</v>
      </c>
      <c r="M133" s="50">
        <v>8</v>
      </c>
      <c r="N133" s="51">
        <f t="shared" si="20"/>
        <v>2019</v>
      </c>
      <c r="O133" s="32">
        <v>0</v>
      </c>
      <c r="P133" s="32">
        <v>0</v>
      </c>
      <c r="Q133" s="32">
        <v>0</v>
      </c>
    </row>
    <row r="134" spans="1:17" x14ac:dyDescent="0.25">
      <c r="A134" s="50">
        <v>9</v>
      </c>
      <c r="B134" s="51">
        <f t="shared" si="18"/>
        <v>2020</v>
      </c>
      <c r="C134" s="33"/>
      <c r="D134" s="33"/>
      <c r="E134" s="33"/>
      <c r="G134" s="50">
        <v>9</v>
      </c>
      <c r="H134" s="51">
        <f t="shared" si="19"/>
        <v>2020</v>
      </c>
      <c r="I134" s="32">
        <v>0</v>
      </c>
      <c r="J134" s="32">
        <v>0</v>
      </c>
      <c r="K134" s="32">
        <v>0</v>
      </c>
      <c r="M134" s="50">
        <v>9</v>
      </c>
      <c r="N134" s="51">
        <f t="shared" si="20"/>
        <v>2020</v>
      </c>
      <c r="O134" s="32">
        <v>0</v>
      </c>
      <c r="P134" s="32">
        <v>0</v>
      </c>
      <c r="Q134" s="32">
        <v>0</v>
      </c>
    </row>
    <row r="135" spans="1:17" x14ac:dyDescent="0.25">
      <c r="A135" s="50">
        <v>10</v>
      </c>
      <c r="B135" s="51">
        <f t="shared" si="18"/>
        <v>2021</v>
      </c>
      <c r="C135" s="32">
        <v>0</v>
      </c>
      <c r="D135" s="32">
        <v>0</v>
      </c>
      <c r="E135" s="32">
        <v>0</v>
      </c>
      <c r="G135" s="50">
        <v>10</v>
      </c>
      <c r="H135" s="51">
        <f t="shared" si="19"/>
        <v>2021</v>
      </c>
      <c r="I135" s="32">
        <v>0</v>
      </c>
      <c r="J135" s="32">
        <v>0</v>
      </c>
      <c r="K135" s="32">
        <v>0</v>
      </c>
      <c r="M135" s="50">
        <v>10</v>
      </c>
      <c r="N135" s="51">
        <f t="shared" si="20"/>
        <v>2021</v>
      </c>
      <c r="O135" s="32">
        <v>0</v>
      </c>
      <c r="P135" s="32">
        <v>0</v>
      </c>
      <c r="Q135" s="32">
        <v>0</v>
      </c>
    </row>
    <row r="136" spans="1:17" x14ac:dyDescent="0.25">
      <c r="A136" s="50">
        <v>11</v>
      </c>
      <c r="B136" s="51">
        <f t="shared" si="18"/>
        <v>2022</v>
      </c>
      <c r="C136" s="32">
        <v>0</v>
      </c>
      <c r="D136" s="32">
        <v>0</v>
      </c>
      <c r="E136" s="32">
        <v>0</v>
      </c>
      <c r="G136" s="50">
        <v>11</v>
      </c>
      <c r="H136" s="51">
        <f t="shared" si="19"/>
        <v>2022</v>
      </c>
      <c r="I136" s="32">
        <v>0</v>
      </c>
      <c r="J136" s="32">
        <v>0</v>
      </c>
      <c r="K136" s="32">
        <v>0</v>
      </c>
      <c r="M136" s="50">
        <v>11</v>
      </c>
      <c r="N136" s="51">
        <f t="shared" si="20"/>
        <v>2022</v>
      </c>
      <c r="O136" s="32">
        <v>0</v>
      </c>
      <c r="P136" s="32">
        <v>0</v>
      </c>
      <c r="Q136" s="32">
        <v>0</v>
      </c>
    </row>
    <row r="137" spans="1:17" x14ac:dyDescent="0.25">
      <c r="A137" s="41">
        <v>12</v>
      </c>
      <c r="B137" s="42" t="s">
        <v>35</v>
      </c>
      <c r="C137" s="47">
        <f>SUM(C126,C135:C136)</f>
        <v>0</v>
      </c>
      <c r="D137" s="47">
        <f>SUM(D126,D135:D136)</f>
        <v>0</v>
      </c>
      <c r="E137" s="47">
        <f>SUM(E126,E135:E136)</f>
        <v>0</v>
      </c>
      <c r="G137" s="41">
        <v>12</v>
      </c>
      <c r="H137" s="42" t="s">
        <v>35</v>
      </c>
      <c r="I137" s="47">
        <f>SUM(I126:I136)</f>
        <v>0</v>
      </c>
      <c r="J137" s="47">
        <f>SUM(J126:J136)</f>
        <v>0</v>
      </c>
      <c r="K137" s="47">
        <f>SUM(K126:K136)</f>
        <v>0</v>
      </c>
      <c r="M137" s="41">
        <v>12</v>
      </c>
      <c r="N137" s="42" t="s">
        <v>35</v>
      </c>
      <c r="O137" s="47">
        <f>SUM(O126:O136)</f>
        <v>0</v>
      </c>
      <c r="P137" s="47">
        <f>SUM(P126:P136)</f>
        <v>0</v>
      </c>
      <c r="Q137" s="47">
        <f>SUM(Q126:Q136)</f>
        <v>0</v>
      </c>
    </row>
    <row r="139" spans="1:17" x14ac:dyDescent="0.25">
      <c r="A139" s="134">
        <v>22</v>
      </c>
      <c r="B139" s="134"/>
      <c r="C139" s="134"/>
      <c r="D139" s="134"/>
      <c r="E139" s="134"/>
      <c r="G139" s="134">
        <v>23</v>
      </c>
      <c r="H139" s="134"/>
      <c r="I139" s="134"/>
      <c r="J139" s="134"/>
      <c r="K139" s="134"/>
      <c r="M139" s="134">
        <v>11</v>
      </c>
      <c r="N139" s="134"/>
      <c r="O139" s="134"/>
      <c r="P139" s="134"/>
      <c r="Q139" s="134"/>
    </row>
    <row r="140" spans="1:17" x14ac:dyDescent="0.25">
      <c r="A140" s="38" t="s">
        <v>26</v>
      </c>
      <c r="B140" s="38"/>
      <c r="C140" s="38" t="s">
        <v>79</v>
      </c>
      <c r="D140" s="38"/>
      <c r="E140" s="38"/>
      <c r="F140" s="38"/>
      <c r="G140" s="38" t="s">
        <v>36</v>
      </c>
      <c r="H140" s="38"/>
      <c r="I140" s="38" t="s">
        <v>72</v>
      </c>
      <c r="J140" s="38"/>
      <c r="K140" s="38"/>
    </row>
    <row r="141" spans="1:17" x14ac:dyDescent="0.25">
      <c r="A141" s="130"/>
      <c r="B141" s="131"/>
      <c r="C141" s="39">
        <v>23</v>
      </c>
      <c r="D141" s="39">
        <v>24</v>
      </c>
      <c r="E141" s="39" t="s">
        <v>29</v>
      </c>
      <c r="G141" s="130"/>
      <c r="H141" s="131"/>
      <c r="I141" s="39">
        <v>23</v>
      </c>
      <c r="J141" s="39">
        <v>24</v>
      </c>
      <c r="K141" s="39" t="s">
        <v>29</v>
      </c>
    </row>
    <row r="142" spans="1:17" ht="90" x14ac:dyDescent="0.25">
      <c r="A142" s="132"/>
      <c r="B142" s="133"/>
      <c r="C142" s="40" t="s">
        <v>32</v>
      </c>
      <c r="D142" s="40" t="s">
        <v>33</v>
      </c>
      <c r="E142" s="40" t="s">
        <v>34</v>
      </c>
      <c r="G142" s="132"/>
      <c r="H142" s="133"/>
      <c r="I142" s="40" t="s">
        <v>32</v>
      </c>
      <c r="J142" s="40" t="s">
        <v>33</v>
      </c>
      <c r="K142" s="40" t="s">
        <v>34</v>
      </c>
    </row>
    <row r="143" spans="1:17" x14ac:dyDescent="0.25">
      <c r="A143" s="48">
        <v>1</v>
      </c>
      <c r="B143" s="49" t="str">
        <f>B23</f>
        <v>Prior</v>
      </c>
      <c r="C143" s="32">
        <v>0</v>
      </c>
      <c r="D143" s="32">
        <v>0</v>
      </c>
      <c r="E143" s="32">
        <v>0</v>
      </c>
      <c r="G143" s="48">
        <v>1</v>
      </c>
      <c r="H143" s="49" t="str">
        <f>B23</f>
        <v>Prior</v>
      </c>
      <c r="I143" s="32">
        <v>0</v>
      </c>
      <c r="J143" s="32">
        <v>0</v>
      </c>
      <c r="K143" s="32">
        <v>0</v>
      </c>
    </row>
    <row r="144" spans="1:17" x14ac:dyDescent="0.25">
      <c r="A144" s="50">
        <v>2</v>
      </c>
      <c r="B144" s="51">
        <f t="shared" ref="B144:B153" si="21">B24</f>
        <v>2013</v>
      </c>
      <c r="C144" s="33"/>
      <c r="D144" s="33"/>
      <c r="E144" s="33"/>
      <c r="G144" s="50">
        <v>2</v>
      </c>
      <c r="H144" s="51">
        <f t="shared" ref="H144:H153" si="22">B24</f>
        <v>2013</v>
      </c>
      <c r="I144" s="33"/>
      <c r="J144" s="33"/>
      <c r="K144" s="33"/>
    </row>
    <row r="145" spans="1:17" x14ac:dyDescent="0.25">
      <c r="A145" s="50">
        <v>3</v>
      </c>
      <c r="B145" s="51">
        <f t="shared" si="21"/>
        <v>2014</v>
      </c>
      <c r="C145" s="33"/>
      <c r="D145" s="33"/>
      <c r="E145" s="33"/>
      <c r="G145" s="50">
        <v>3</v>
      </c>
      <c r="H145" s="51">
        <f t="shared" si="22"/>
        <v>2014</v>
      </c>
      <c r="I145" s="33"/>
      <c r="J145" s="33"/>
      <c r="K145" s="33"/>
    </row>
    <row r="146" spans="1:17" x14ac:dyDescent="0.25">
      <c r="A146" s="50">
        <v>4</v>
      </c>
      <c r="B146" s="51">
        <f t="shared" si="21"/>
        <v>2015</v>
      </c>
      <c r="C146" s="33"/>
      <c r="D146" s="33"/>
      <c r="E146" s="33"/>
      <c r="G146" s="50">
        <v>4</v>
      </c>
      <c r="H146" s="51">
        <f t="shared" si="22"/>
        <v>2015</v>
      </c>
      <c r="I146" s="33"/>
      <c r="J146" s="33"/>
      <c r="K146" s="33"/>
    </row>
    <row r="147" spans="1:17" x14ac:dyDescent="0.25">
      <c r="A147" s="50">
        <v>5</v>
      </c>
      <c r="B147" s="51">
        <f t="shared" si="21"/>
        <v>2016</v>
      </c>
      <c r="C147" s="33"/>
      <c r="D147" s="33"/>
      <c r="E147" s="33"/>
      <c r="G147" s="50">
        <v>5</v>
      </c>
      <c r="H147" s="51">
        <f t="shared" si="22"/>
        <v>2016</v>
      </c>
      <c r="I147" s="33"/>
      <c r="J147" s="33"/>
      <c r="K147" s="33"/>
    </row>
    <row r="148" spans="1:17" x14ac:dyDescent="0.25">
      <c r="A148" s="50">
        <v>6</v>
      </c>
      <c r="B148" s="51">
        <f t="shared" si="21"/>
        <v>2017</v>
      </c>
      <c r="C148" s="33"/>
      <c r="D148" s="33"/>
      <c r="E148" s="33"/>
      <c r="G148" s="50">
        <v>6</v>
      </c>
      <c r="H148" s="51">
        <f t="shared" si="22"/>
        <v>2017</v>
      </c>
      <c r="I148" s="33"/>
      <c r="J148" s="33"/>
      <c r="K148" s="33"/>
    </row>
    <row r="149" spans="1:17" x14ac:dyDescent="0.25">
      <c r="A149" s="50">
        <v>7</v>
      </c>
      <c r="B149" s="51">
        <f t="shared" si="21"/>
        <v>2018</v>
      </c>
      <c r="C149" s="33"/>
      <c r="D149" s="33"/>
      <c r="E149" s="33"/>
      <c r="G149" s="50">
        <v>7</v>
      </c>
      <c r="H149" s="51">
        <f t="shared" si="22"/>
        <v>2018</v>
      </c>
      <c r="I149" s="33"/>
      <c r="J149" s="33"/>
      <c r="K149" s="33"/>
    </row>
    <row r="150" spans="1:17" x14ac:dyDescent="0.25">
      <c r="A150" s="50">
        <v>8</v>
      </c>
      <c r="B150" s="51">
        <f t="shared" si="21"/>
        <v>2019</v>
      </c>
      <c r="C150" s="33"/>
      <c r="D150" s="33"/>
      <c r="E150" s="33"/>
      <c r="G150" s="50">
        <v>8</v>
      </c>
      <c r="H150" s="51">
        <f t="shared" si="22"/>
        <v>2019</v>
      </c>
      <c r="I150" s="33"/>
      <c r="J150" s="33"/>
      <c r="K150" s="33"/>
    </row>
    <row r="151" spans="1:17" x14ac:dyDescent="0.25">
      <c r="A151" s="50">
        <v>9</v>
      </c>
      <c r="B151" s="51">
        <f t="shared" si="21"/>
        <v>2020</v>
      </c>
      <c r="C151" s="33"/>
      <c r="D151" s="33"/>
      <c r="E151" s="33"/>
      <c r="G151" s="50">
        <v>9</v>
      </c>
      <c r="H151" s="51">
        <f t="shared" si="22"/>
        <v>2020</v>
      </c>
      <c r="I151" s="33"/>
      <c r="J151" s="33"/>
      <c r="K151" s="33"/>
    </row>
    <row r="152" spans="1:17" x14ac:dyDescent="0.25">
      <c r="A152" s="50">
        <v>10</v>
      </c>
      <c r="B152" s="51">
        <f t="shared" si="21"/>
        <v>2021</v>
      </c>
      <c r="C152" s="32">
        <v>0</v>
      </c>
      <c r="D152" s="32">
        <v>0</v>
      </c>
      <c r="E152" s="32">
        <v>0</v>
      </c>
      <c r="G152" s="50">
        <v>10</v>
      </c>
      <c r="H152" s="51">
        <f t="shared" si="22"/>
        <v>2021</v>
      </c>
      <c r="I152" s="32">
        <v>0</v>
      </c>
      <c r="J152" s="32">
        <v>0</v>
      </c>
      <c r="K152" s="32">
        <v>0</v>
      </c>
    </row>
    <row r="153" spans="1:17" x14ac:dyDescent="0.25">
      <c r="A153" s="50">
        <v>11</v>
      </c>
      <c r="B153" s="51">
        <f t="shared" si="21"/>
        <v>2022</v>
      </c>
      <c r="C153" s="32">
        <v>0</v>
      </c>
      <c r="D153" s="32">
        <v>0</v>
      </c>
      <c r="E153" s="32">
        <v>0</v>
      </c>
      <c r="G153" s="50">
        <v>11</v>
      </c>
      <c r="H153" s="51">
        <f t="shared" si="22"/>
        <v>2022</v>
      </c>
      <c r="I153" s="32">
        <v>0</v>
      </c>
      <c r="J153" s="32">
        <v>0</v>
      </c>
      <c r="K153" s="32">
        <v>0</v>
      </c>
    </row>
    <row r="154" spans="1:17" x14ac:dyDescent="0.25">
      <c r="A154" s="41">
        <v>12</v>
      </c>
      <c r="B154" s="42" t="s">
        <v>35</v>
      </c>
      <c r="C154" s="47">
        <f>SUM(C143,C152:C153)</f>
        <v>0</v>
      </c>
      <c r="D154" s="47">
        <f>SUM(D143,D152:D153)</f>
        <v>0</v>
      </c>
      <c r="E154" s="47">
        <f>SUM(E143,E152:E153)</f>
        <v>0</v>
      </c>
      <c r="G154" s="41">
        <v>12</v>
      </c>
      <c r="H154" s="42" t="s">
        <v>35</v>
      </c>
      <c r="I154" s="47">
        <f>SUM(I143,I152:I153)</f>
        <v>0</v>
      </c>
      <c r="J154" s="47">
        <f>SUM(J143,J152:J153)</f>
        <v>0</v>
      </c>
      <c r="K154" s="47">
        <f>SUM(K143,K152:K153)</f>
        <v>0</v>
      </c>
    </row>
    <row r="155" spans="1:17" x14ac:dyDescent="0.25">
      <c r="Q155" s="52"/>
    </row>
    <row r="156" spans="1:17" x14ac:dyDescent="0.25">
      <c r="G156" s="38" t="s">
        <v>26</v>
      </c>
      <c r="I156" s="38" t="s">
        <v>38</v>
      </c>
    </row>
    <row r="157" spans="1:17" x14ac:dyDescent="0.25">
      <c r="G157" s="130"/>
      <c r="H157" s="131"/>
      <c r="I157" s="39">
        <v>23</v>
      </c>
      <c r="J157" s="39">
        <v>24</v>
      </c>
      <c r="K157" s="39" t="s">
        <v>29</v>
      </c>
    </row>
    <row r="158" spans="1:17" ht="90" x14ac:dyDescent="0.25">
      <c r="G158" s="132"/>
      <c r="H158" s="133"/>
      <c r="I158" s="40" t="s">
        <v>32</v>
      </c>
      <c r="J158" s="40" t="s">
        <v>33</v>
      </c>
      <c r="K158" s="40" t="s">
        <v>34</v>
      </c>
    </row>
    <row r="159" spans="1:17" x14ac:dyDescent="0.25">
      <c r="G159" s="41">
        <v>1</v>
      </c>
      <c r="H159" s="42" t="s">
        <v>35</v>
      </c>
      <c r="I159" s="53">
        <f>C14-SUM(C34,I34,O34,C52,I52,O52,C69,I69,O69,C86,I86,O86,C103,I103,O103,C120,I120,O120,C137,I137,O137,C154,I154)</f>
        <v>0</v>
      </c>
      <c r="J159" s="53">
        <f>D14-SUM(D34,J34,P34,D52,J52,P52,D69,J69,P69,D86,J86,P86,D103,J103,P103,D120,J120,P120,D137,J137,P137,D154,J154)</f>
        <v>0</v>
      </c>
      <c r="K159" s="54">
        <f>E14-SUM(E34,K34,Q34,E52,K52,Q52,E69,K69,Q69,E86,K86,Q86,E103,K103,Q103,E120,K120,Q120,E137,K137,Q137,E154,K154)</f>
        <v>0</v>
      </c>
    </row>
    <row r="160" spans="1:17" x14ac:dyDescent="0.25">
      <c r="I160" s="138" t="s">
        <v>39</v>
      </c>
      <c r="J160" s="138"/>
      <c r="K160" s="138"/>
    </row>
  </sheetData>
  <mergeCells count="56">
    <mergeCell ref="B3:N3"/>
    <mergeCell ref="G157:H158"/>
    <mergeCell ref="I160:K160"/>
    <mergeCell ref="G12:H13"/>
    <mergeCell ref="G122:K122"/>
    <mergeCell ref="M122:Q122"/>
    <mergeCell ref="G139:K139"/>
    <mergeCell ref="M139:Q139"/>
    <mergeCell ref="G19:K19"/>
    <mergeCell ref="M19:Q19"/>
    <mergeCell ref="G37:K37"/>
    <mergeCell ref="M56:N57"/>
    <mergeCell ref="A54:E54"/>
    <mergeCell ref="G54:K54"/>
    <mergeCell ref="M54:Q54"/>
    <mergeCell ref="O12:O13"/>
    <mergeCell ref="A37:E37"/>
    <mergeCell ref="A88:E88"/>
    <mergeCell ref="G88:K88"/>
    <mergeCell ref="M88:Q88"/>
    <mergeCell ref="M71:Q71"/>
    <mergeCell ref="M37:Q37"/>
    <mergeCell ref="A56:B57"/>
    <mergeCell ref="G56:H57"/>
    <mergeCell ref="A141:B142"/>
    <mergeCell ref="G141:H142"/>
    <mergeCell ref="A124:B125"/>
    <mergeCell ref="G124:H125"/>
    <mergeCell ref="M124:N125"/>
    <mergeCell ref="A122:E122"/>
    <mergeCell ref="A139:E139"/>
    <mergeCell ref="A90:B91"/>
    <mergeCell ref="G90:H91"/>
    <mergeCell ref="M90:N91"/>
    <mergeCell ref="A107:B108"/>
    <mergeCell ref="G107:H108"/>
    <mergeCell ref="M107:N108"/>
    <mergeCell ref="A105:E105"/>
    <mergeCell ref="G105:K105"/>
    <mergeCell ref="M105:Q105"/>
    <mergeCell ref="B6:Q6"/>
    <mergeCell ref="A9:C9"/>
    <mergeCell ref="A73:B74"/>
    <mergeCell ref="G73:H74"/>
    <mergeCell ref="M73:N74"/>
    <mergeCell ref="A21:B22"/>
    <mergeCell ref="G21:H22"/>
    <mergeCell ref="M21:N22"/>
    <mergeCell ref="A39:B40"/>
    <mergeCell ref="G39:H40"/>
    <mergeCell ref="M39:N40"/>
    <mergeCell ref="A71:E71"/>
    <mergeCell ref="G71:K71"/>
    <mergeCell ref="P12:P13"/>
    <mergeCell ref="A12:B13"/>
    <mergeCell ref="A19:E19"/>
  </mergeCells>
  <pageMargins left="0.7" right="0.7" top="0.75" bottom="0.75" header="0.3" footer="0.3"/>
  <pageSetup paperSize="17" scale="59" fitToHeight="2" orientation="portrait" r:id="rId1"/>
  <rowBreaks count="1" manualBreakCount="1">
    <brk id="87"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EC51"/>
    <pageSetUpPr fitToPage="1"/>
  </sheetPr>
  <dimension ref="A2:N41"/>
  <sheetViews>
    <sheetView zoomScaleNormal="100" workbookViewId="0">
      <selection activeCell="M8" sqref="M8"/>
    </sheetView>
  </sheetViews>
  <sheetFormatPr defaultColWidth="9.140625" defaultRowHeight="12.75" x14ac:dyDescent="0.2"/>
  <cols>
    <col min="1" max="1" width="3.85546875" style="6" customWidth="1"/>
    <col min="2" max="2" width="55.5703125" style="6" customWidth="1"/>
    <col min="3" max="3" width="18.140625" style="6" customWidth="1"/>
    <col min="4" max="4" width="15.85546875" style="6" customWidth="1"/>
    <col min="5" max="5" width="15.140625" style="6" customWidth="1"/>
    <col min="6" max="16384" width="9.140625" style="6"/>
  </cols>
  <sheetData>
    <row r="2" spans="1:14" s="1" customFormat="1" ht="18" x14ac:dyDescent="0.25">
      <c r="B2" s="2" t="s">
        <v>103</v>
      </c>
      <c r="C2" s="3"/>
      <c r="D2" s="3"/>
      <c r="E2" s="3"/>
      <c r="F2" s="3"/>
      <c r="G2" s="3"/>
      <c r="H2" s="3"/>
      <c r="I2" s="3"/>
      <c r="J2" s="3"/>
      <c r="K2" s="3"/>
      <c r="L2" s="3"/>
      <c r="M2" s="3"/>
      <c r="N2" s="3"/>
    </row>
    <row r="3" spans="1:14" s="1" customFormat="1" ht="47.25" customHeight="1" x14ac:dyDescent="0.25">
      <c r="B3" s="137" t="s">
        <v>97</v>
      </c>
      <c r="C3" s="141"/>
      <c r="D3" s="141"/>
      <c r="E3" s="141"/>
      <c r="F3" s="141"/>
      <c r="G3" s="141"/>
      <c r="H3" s="141"/>
      <c r="I3" s="141"/>
      <c r="J3" s="141"/>
      <c r="K3" s="141"/>
      <c r="L3" s="141"/>
      <c r="M3" s="141"/>
      <c r="N3" s="141"/>
    </row>
    <row r="4" spans="1:14" s="1" customFormat="1" ht="23.25" x14ac:dyDescent="0.25">
      <c r="B4" s="122"/>
      <c r="C4" s="123"/>
      <c r="D4" s="123"/>
      <c r="E4" s="123"/>
      <c r="F4" s="123"/>
      <c r="G4" s="123"/>
      <c r="H4" s="123"/>
      <c r="I4" s="123"/>
      <c r="J4" s="123"/>
      <c r="K4" s="123"/>
      <c r="L4" s="123"/>
      <c r="M4" s="123"/>
      <c r="N4" s="123"/>
    </row>
    <row r="5" spans="1:14" s="1" customFormat="1" ht="47.25" customHeight="1" x14ac:dyDescent="0.25">
      <c r="B5" s="126" t="s">
        <v>104</v>
      </c>
      <c r="C5" s="146"/>
      <c r="D5" s="146"/>
      <c r="E5" s="146"/>
      <c r="F5" s="147"/>
      <c r="G5" s="123"/>
      <c r="H5" s="123"/>
      <c r="I5" s="123"/>
      <c r="J5" s="123"/>
      <c r="K5" s="123"/>
      <c r="L5" s="123"/>
      <c r="M5" s="123"/>
      <c r="N5" s="123"/>
    </row>
    <row r="6" spans="1:14" s="1" customFormat="1" ht="18" customHeight="1" x14ac:dyDescent="0.25">
      <c r="B6" s="4"/>
      <c r="C6" s="4"/>
      <c r="D6" s="4"/>
      <c r="E6" s="4"/>
      <c r="F6" s="4"/>
      <c r="G6" s="4"/>
      <c r="H6" s="4"/>
      <c r="I6" s="4"/>
      <c r="J6" s="4"/>
      <c r="K6" s="4"/>
      <c r="L6" s="4"/>
      <c r="M6" s="4"/>
      <c r="N6" s="4"/>
    </row>
    <row r="7" spans="1:14" ht="18" customHeight="1" x14ac:dyDescent="0.25">
      <c r="A7" s="142" t="s">
        <v>94</v>
      </c>
      <c r="B7" s="142"/>
      <c r="C7" s="142"/>
      <c r="D7" s="142"/>
      <c r="E7" s="142"/>
      <c r="F7" s="142"/>
    </row>
    <row r="8" spans="1:14" ht="13.5" thickBot="1" x14ac:dyDescent="0.25">
      <c r="A8" s="140" t="s">
        <v>106</v>
      </c>
      <c r="B8" s="140"/>
      <c r="C8" s="140"/>
      <c r="D8" s="140"/>
      <c r="E8" s="140"/>
      <c r="F8" s="140"/>
    </row>
    <row r="9" spans="1:14" ht="15" customHeight="1" thickBot="1" x14ac:dyDescent="0.25">
      <c r="A9" s="143" t="s">
        <v>65</v>
      </c>
      <c r="B9" s="144"/>
      <c r="C9" s="144"/>
      <c r="D9" s="144"/>
      <c r="E9" s="144"/>
      <c r="F9" s="145"/>
    </row>
    <row r="10" spans="1:14" x14ac:dyDescent="0.2">
      <c r="A10" s="7"/>
      <c r="B10" s="8"/>
      <c r="C10" s="9"/>
      <c r="D10" s="8"/>
      <c r="E10" s="9"/>
      <c r="F10" s="10"/>
    </row>
    <row r="11" spans="1:14" s="12" customFormat="1" x14ac:dyDescent="0.2">
      <c r="A11" s="11"/>
      <c r="C11" s="13">
        <v>2021</v>
      </c>
      <c r="E11" s="13">
        <f>C11+1</f>
        <v>2022</v>
      </c>
      <c r="F11" s="14"/>
    </row>
    <row r="12" spans="1:14" x14ac:dyDescent="0.2">
      <c r="A12" s="15" t="s">
        <v>55</v>
      </c>
      <c r="C12" s="16">
        <f>'SCH P INPUTS'!J14+'SCH P INPUTS'!I14</f>
        <v>0</v>
      </c>
      <c r="D12" s="16"/>
      <c r="E12" s="16">
        <f>'SCH P INPUTS'!C14+'SCH P INPUTS'!D14</f>
        <v>0</v>
      </c>
      <c r="F12" s="17"/>
    </row>
    <row r="13" spans="1:14" x14ac:dyDescent="0.2">
      <c r="A13" s="15" t="s">
        <v>56</v>
      </c>
      <c r="C13" s="16">
        <f>'SCH P INPUTS'!J17</f>
        <v>0</v>
      </c>
      <c r="D13" s="16"/>
      <c r="E13" s="16">
        <f>'SCH P INPUTS'!D17</f>
        <v>0</v>
      </c>
      <c r="F13" s="17"/>
    </row>
    <row r="14" spans="1:14" x14ac:dyDescent="0.2">
      <c r="A14" s="15" t="s">
        <v>57</v>
      </c>
      <c r="C14" s="16">
        <f>'SCH P INPUTS'!P14</f>
        <v>0</v>
      </c>
      <c r="D14" s="16"/>
      <c r="E14" s="16">
        <f>'2022 DISCOUNT CALC'!H154</f>
        <v>0</v>
      </c>
      <c r="F14" s="17"/>
    </row>
    <row r="15" spans="1:14" ht="13.5" thickBot="1" x14ac:dyDescent="0.25">
      <c r="A15" s="15"/>
      <c r="B15" s="6" t="s">
        <v>58</v>
      </c>
      <c r="C15" s="18">
        <f>C12+C13-C14</f>
        <v>0</v>
      </c>
      <c r="D15" s="16"/>
      <c r="E15" s="18">
        <f>E12+E13-E14</f>
        <v>0</v>
      </c>
      <c r="F15" s="17"/>
    </row>
    <row r="16" spans="1:14" ht="13.5" thickTop="1" x14ac:dyDescent="0.2">
      <c r="A16" s="15"/>
      <c r="C16" s="16"/>
      <c r="D16" s="16"/>
      <c r="E16" s="16"/>
      <c r="F16" s="17"/>
    </row>
    <row r="17" spans="1:6" x14ac:dyDescent="0.2">
      <c r="A17" s="15"/>
      <c r="C17" s="16"/>
      <c r="D17" s="16"/>
      <c r="E17" s="16"/>
      <c r="F17" s="17"/>
    </row>
    <row r="18" spans="1:6" ht="13.5" thickBot="1" x14ac:dyDescent="0.25">
      <c r="A18" s="15"/>
      <c r="B18" s="19" t="s">
        <v>67</v>
      </c>
      <c r="C18" s="16"/>
      <c r="D18" s="18">
        <f>E15-C15</f>
        <v>0</v>
      </c>
      <c r="E18" s="16"/>
      <c r="F18" s="17"/>
    </row>
    <row r="19" spans="1:6" ht="13.5" thickTop="1" x14ac:dyDescent="0.2">
      <c r="A19" s="15"/>
      <c r="B19" s="19"/>
      <c r="C19" s="16"/>
      <c r="D19" s="16"/>
      <c r="E19" s="16"/>
      <c r="F19" s="17"/>
    </row>
    <row r="20" spans="1:6" x14ac:dyDescent="0.2">
      <c r="A20" s="15"/>
      <c r="C20" s="16"/>
      <c r="D20" s="16"/>
      <c r="E20" s="16"/>
      <c r="F20" s="17"/>
    </row>
    <row r="21" spans="1:6" x14ac:dyDescent="0.2">
      <c r="A21" s="15"/>
      <c r="B21" s="6" t="s">
        <v>59</v>
      </c>
      <c r="C21" s="6">
        <f>IF((C12+C13)=0,0,ROUND(C14/(C12+C13),6))</f>
        <v>0</v>
      </c>
      <c r="E21" s="6">
        <f>IF((E12+E13)=0,0,ROUND(E14/(E12+E13),6))</f>
        <v>0</v>
      </c>
      <c r="F21" s="17"/>
    </row>
    <row r="22" spans="1:6" ht="13.5" thickBot="1" x14ac:dyDescent="0.25">
      <c r="A22" s="20"/>
      <c r="B22" s="21"/>
      <c r="C22" s="21"/>
      <c r="D22" s="21"/>
      <c r="E22" s="21"/>
      <c r="F22" s="22"/>
    </row>
    <row r="23" spans="1:6" ht="13.5" thickBot="1" x14ac:dyDescent="0.25"/>
    <row r="24" spans="1:6" ht="13.5" thickBot="1" x14ac:dyDescent="0.25">
      <c r="A24" s="143" t="s">
        <v>66</v>
      </c>
      <c r="B24" s="144"/>
      <c r="C24" s="144"/>
      <c r="D24" s="144"/>
      <c r="E24" s="144"/>
      <c r="F24" s="145"/>
    </row>
    <row r="25" spans="1:6" x14ac:dyDescent="0.2">
      <c r="A25" s="7"/>
      <c r="B25" s="8"/>
      <c r="C25" s="8"/>
      <c r="D25" s="8"/>
      <c r="E25" s="8"/>
      <c r="F25" s="10"/>
    </row>
    <row r="26" spans="1:6" s="12" customFormat="1" x14ac:dyDescent="0.2">
      <c r="A26" s="11"/>
      <c r="C26" s="13">
        <f>C11</f>
        <v>2021</v>
      </c>
      <c r="E26" s="13">
        <f>E11</f>
        <v>2022</v>
      </c>
      <c r="F26" s="14"/>
    </row>
    <row r="27" spans="1:6" x14ac:dyDescent="0.2">
      <c r="A27" s="15" t="s">
        <v>63</v>
      </c>
      <c r="C27" s="16">
        <f>'SCH P INPUTS'!I14</f>
        <v>0</v>
      </c>
      <c r="D27" s="16"/>
      <c r="E27" s="16">
        <f>'SCH P INPUTS'!C14</f>
        <v>0</v>
      </c>
      <c r="F27" s="17"/>
    </row>
    <row r="28" spans="1:6" x14ac:dyDescent="0.2">
      <c r="A28" s="15" t="s">
        <v>56</v>
      </c>
      <c r="C28" s="16">
        <v>0</v>
      </c>
      <c r="D28" s="16"/>
      <c r="E28" s="16">
        <v>0</v>
      </c>
      <c r="F28" s="17"/>
    </row>
    <row r="29" spans="1:6" x14ac:dyDescent="0.2">
      <c r="A29" s="15" t="s">
        <v>64</v>
      </c>
      <c r="C29" s="16">
        <f>'SCH P INPUTS'!O14</f>
        <v>0</v>
      </c>
      <c r="D29" s="16"/>
      <c r="E29" s="16">
        <f>'2022 DISCOUNT CALC'!H150</f>
        <v>0</v>
      </c>
      <c r="F29" s="17"/>
    </row>
    <row r="30" spans="1:6" ht="13.5" thickBot="1" x14ac:dyDescent="0.25">
      <c r="A30" s="15"/>
      <c r="B30" s="6" t="s">
        <v>58</v>
      </c>
      <c r="C30" s="18">
        <f>C27+C28-C29</f>
        <v>0</v>
      </c>
      <c r="D30" s="16"/>
      <c r="E30" s="18">
        <f>E27+E28-E29</f>
        <v>0</v>
      </c>
      <c r="F30" s="17"/>
    </row>
    <row r="31" spans="1:6" ht="13.5" thickTop="1" x14ac:dyDescent="0.2">
      <c r="A31" s="15"/>
      <c r="C31" s="16"/>
      <c r="D31" s="16"/>
      <c r="E31" s="16"/>
      <c r="F31" s="17"/>
    </row>
    <row r="32" spans="1:6" x14ac:dyDescent="0.2">
      <c r="A32" s="15"/>
      <c r="C32" s="16"/>
      <c r="D32" s="16"/>
      <c r="E32" s="16"/>
      <c r="F32" s="17"/>
    </row>
    <row r="33" spans="1:6" ht="13.5" thickBot="1" x14ac:dyDescent="0.25">
      <c r="A33" s="15"/>
      <c r="B33" s="19" t="s">
        <v>67</v>
      </c>
      <c r="C33" s="16"/>
      <c r="D33" s="18">
        <f>-(E30-C30)</f>
        <v>0</v>
      </c>
      <c r="E33" s="16"/>
      <c r="F33" s="17"/>
    </row>
    <row r="34" spans="1:6" ht="13.5" thickTop="1" x14ac:dyDescent="0.2">
      <c r="A34" s="15"/>
      <c r="B34" s="19"/>
      <c r="C34" s="16"/>
      <c r="D34" s="16"/>
      <c r="E34" s="16"/>
      <c r="F34" s="17"/>
    </row>
    <row r="35" spans="1:6" x14ac:dyDescent="0.2">
      <c r="A35" s="15"/>
      <c r="C35" s="16"/>
      <c r="D35" s="16"/>
      <c r="E35" s="16"/>
      <c r="F35" s="17"/>
    </row>
    <row r="36" spans="1:6" x14ac:dyDescent="0.2">
      <c r="A36" s="15"/>
      <c r="B36" s="6" t="s">
        <v>59</v>
      </c>
      <c r="C36" s="6">
        <f>IF((C27+C28)=0,0,ROUND(C29/(C27+C28),6))</f>
        <v>0</v>
      </c>
      <c r="E36" s="6">
        <f>IF((E27+E28)=0,0,ROUND(E29/(E27+E28),6))</f>
        <v>0</v>
      </c>
      <c r="F36" s="17"/>
    </row>
    <row r="37" spans="1:6" ht="13.5" thickBot="1" x14ac:dyDescent="0.25">
      <c r="A37" s="20"/>
      <c r="B37" s="21"/>
      <c r="C37" s="21"/>
      <c r="D37" s="21"/>
      <c r="E37" s="21"/>
      <c r="F37" s="22"/>
    </row>
    <row r="39" spans="1:6" s="23" customFormat="1" ht="49.5" customHeight="1" x14ac:dyDescent="0.2">
      <c r="A39" s="139" t="s">
        <v>74</v>
      </c>
      <c r="B39" s="139"/>
      <c r="C39" s="139"/>
      <c r="D39" s="139"/>
      <c r="E39" s="139"/>
      <c r="F39" s="139"/>
    </row>
    <row r="40" spans="1:6" x14ac:dyDescent="0.2">
      <c r="A40" s="24"/>
      <c r="B40" s="24"/>
      <c r="C40" s="24"/>
      <c r="D40" s="24"/>
      <c r="E40" s="24"/>
      <c r="F40" s="24"/>
    </row>
    <row r="41" spans="1:6" ht="42.75" customHeight="1" x14ac:dyDescent="0.2">
      <c r="A41" s="139" t="s">
        <v>75</v>
      </c>
      <c r="B41" s="139"/>
      <c r="C41" s="139"/>
      <c r="D41" s="139"/>
      <c r="E41" s="139"/>
      <c r="F41" s="139"/>
    </row>
  </sheetData>
  <mergeCells count="8">
    <mergeCell ref="A39:F39"/>
    <mergeCell ref="A41:F41"/>
    <mergeCell ref="A8:F8"/>
    <mergeCell ref="B3:N3"/>
    <mergeCell ref="A7:F7"/>
    <mergeCell ref="A9:F9"/>
    <mergeCell ref="A24:F24"/>
    <mergeCell ref="B5:F5"/>
  </mergeCell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EC51"/>
  </sheetPr>
  <dimension ref="A1:AC154"/>
  <sheetViews>
    <sheetView topLeftCell="A48" zoomScale="90" zoomScaleNormal="90" workbookViewId="0">
      <selection activeCell="B66" sqref="B66"/>
    </sheetView>
  </sheetViews>
  <sheetFormatPr defaultColWidth="9.140625" defaultRowHeight="15" x14ac:dyDescent="0.25"/>
  <cols>
    <col min="1" max="2" width="9.140625" style="34"/>
    <col min="3" max="3" width="11.42578125" style="34" customWidth="1"/>
    <col min="4" max="4" width="10.42578125" style="34" bestFit="1" customWidth="1"/>
    <col min="5" max="5" width="16.5703125" style="34" customWidth="1"/>
    <col min="6" max="6" width="12.5703125" style="34" customWidth="1"/>
    <col min="7" max="7" width="10.42578125" style="34" bestFit="1" customWidth="1"/>
    <col min="8" max="8" width="13" style="34" customWidth="1"/>
    <col min="9" max="9" width="13" style="34" hidden="1" customWidth="1"/>
    <col min="10" max="12" width="9.140625" style="34"/>
    <col min="13" max="13" width="12.140625" style="34" customWidth="1"/>
    <col min="14" max="14" width="11.42578125" style="34" bestFit="1" customWidth="1"/>
    <col min="15" max="15" width="13.42578125" style="34" bestFit="1" customWidth="1"/>
    <col min="16" max="16" width="12" style="34" customWidth="1"/>
    <col min="17" max="17" width="10.42578125" style="34" bestFit="1" customWidth="1"/>
    <col min="18" max="18" width="12.42578125" style="34" bestFit="1" customWidth="1"/>
    <col min="19" max="19" width="12.42578125" style="34" hidden="1" customWidth="1"/>
    <col min="20" max="22" width="9.140625" style="34"/>
    <col min="23" max="23" width="12" style="34" customWidth="1"/>
    <col min="24" max="24" width="11" style="34" bestFit="1" customWidth="1"/>
    <col min="25" max="25" width="13.42578125" style="34" bestFit="1" customWidth="1"/>
    <col min="26" max="26" width="12" style="34" customWidth="1"/>
    <col min="27" max="27" width="10.42578125" style="34" bestFit="1" customWidth="1"/>
    <col min="28" max="28" width="12.42578125" style="34" bestFit="1" customWidth="1"/>
    <col min="29" max="29" width="0" style="34" hidden="1" customWidth="1"/>
    <col min="30" max="16384" width="9.140625" style="34"/>
  </cols>
  <sheetData>
    <row r="1" spans="1:29" s="6" customFormat="1" ht="12.75" x14ac:dyDescent="0.2"/>
    <row r="2" spans="1:29" s="1" customFormat="1" ht="18" x14ac:dyDescent="0.25">
      <c r="B2" s="2" t="s">
        <v>103</v>
      </c>
      <c r="C2" s="3"/>
      <c r="D2" s="3"/>
      <c r="E2" s="3"/>
      <c r="F2" s="3"/>
      <c r="G2" s="3"/>
      <c r="H2" s="3"/>
      <c r="I2" s="3"/>
      <c r="J2" s="3"/>
      <c r="K2" s="3"/>
      <c r="L2" s="3"/>
      <c r="M2" s="3"/>
      <c r="N2" s="3"/>
    </row>
    <row r="3" spans="1:29" s="1" customFormat="1" ht="47.25" customHeight="1" x14ac:dyDescent="0.25">
      <c r="B3" s="137" t="s">
        <v>97</v>
      </c>
      <c r="C3" s="141"/>
      <c r="D3" s="141"/>
      <c r="E3" s="141"/>
      <c r="F3" s="141"/>
      <c r="G3" s="141"/>
      <c r="H3" s="141"/>
      <c r="I3" s="141"/>
      <c r="J3" s="141"/>
      <c r="K3" s="141"/>
      <c r="L3" s="141"/>
      <c r="M3" s="141"/>
      <c r="N3" s="141"/>
    </row>
    <row r="4" spans="1:29" s="1" customFormat="1" ht="23.25" x14ac:dyDescent="0.25">
      <c r="B4" s="122"/>
      <c r="C4" s="123"/>
      <c r="D4" s="123"/>
      <c r="E4" s="123"/>
      <c r="F4" s="123"/>
      <c r="G4" s="123"/>
      <c r="H4" s="123"/>
      <c r="I4" s="123"/>
      <c r="J4" s="123"/>
      <c r="K4" s="123"/>
      <c r="L4" s="123"/>
      <c r="M4" s="123"/>
      <c r="N4" s="123"/>
    </row>
    <row r="5" spans="1:29" s="1" customFormat="1" ht="35.450000000000003" customHeight="1" x14ac:dyDescent="0.25">
      <c r="B5" s="126" t="s">
        <v>104</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7"/>
    </row>
    <row r="6" spans="1:29" s="1" customFormat="1" ht="15" customHeight="1" thickBot="1" x14ac:dyDescent="0.3">
      <c r="B6" s="4"/>
      <c r="C6" s="5"/>
      <c r="D6" s="5"/>
      <c r="E6" s="5"/>
      <c r="F6" s="5"/>
      <c r="G6" s="5"/>
      <c r="H6" s="5"/>
      <c r="I6" s="5"/>
      <c r="J6" s="5"/>
      <c r="K6" s="5"/>
      <c r="L6" s="5"/>
      <c r="M6" s="5"/>
      <c r="N6" s="5"/>
      <c r="O6" s="5"/>
    </row>
    <row r="7" spans="1:29" x14ac:dyDescent="0.25">
      <c r="A7" s="129" t="s">
        <v>40</v>
      </c>
      <c r="B7" s="129"/>
      <c r="C7" s="129"/>
      <c r="D7" s="55"/>
      <c r="E7" s="37" t="str">
        <f>'SCH P INPUTS'!D9</f>
        <v>For the Year Ended 12/31/2022</v>
      </c>
      <c r="F7" s="37"/>
      <c r="G7" s="37"/>
      <c r="H7" s="37"/>
      <c r="I7" s="37"/>
      <c r="J7" s="37"/>
      <c r="K7" s="37"/>
      <c r="L7" s="37"/>
      <c r="M7" s="37"/>
      <c r="N7" s="37"/>
      <c r="O7" s="37"/>
      <c r="P7" s="37"/>
      <c r="Q7" s="37"/>
      <c r="R7" s="37"/>
      <c r="S7" s="37"/>
      <c r="T7" s="37"/>
      <c r="U7" s="37"/>
      <c r="V7" s="37"/>
      <c r="W7" s="37"/>
      <c r="X7" s="37"/>
      <c r="Y7" s="37"/>
      <c r="Z7" s="37"/>
      <c r="AA7" s="37"/>
      <c r="AB7" s="37"/>
    </row>
    <row r="9" spans="1:29" x14ac:dyDescent="0.25">
      <c r="D9" s="56"/>
      <c r="E9" s="56"/>
      <c r="F9" s="56"/>
      <c r="G9" s="56"/>
      <c r="H9" s="56"/>
      <c r="I9" s="56"/>
    </row>
    <row r="10" spans="1:29" x14ac:dyDescent="0.25">
      <c r="A10" s="134">
        <v>1</v>
      </c>
      <c r="B10" s="134"/>
      <c r="C10" s="134"/>
      <c r="D10" s="134"/>
      <c r="E10" s="134"/>
      <c r="F10" s="134"/>
      <c r="G10" s="134"/>
      <c r="H10" s="134"/>
      <c r="I10" s="57"/>
      <c r="K10" s="134">
        <v>2</v>
      </c>
      <c r="L10" s="134"/>
      <c r="M10" s="134"/>
      <c r="N10" s="134"/>
      <c r="O10" s="134"/>
      <c r="P10" s="134"/>
      <c r="Q10" s="134"/>
      <c r="R10" s="134"/>
      <c r="S10" s="57"/>
      <c r="U10" s="134">
        <v>3</v>
      </c>
      <c r="V10" s="134"/>
      <c r="W10" s="134"/>
      <c r="X10" s="134"/>
      <c r="Y10" s="134"/>
      <c r="Z10" s="134"/>
      <c r="AA10" s="134"/>
      <c r="AB10" s="134"/>
    </row>
    <row r="11" spans="1:29" x14ac:dyDescent="0.25">
      <c r="A11" s="38" t="s">
        <v>26</v>
      </c>
      <c r="C11" s="38" t="s">
        <v>0</v>
      </c>
      <c r="D11" s="38"/>
      <c r="E11" s="38"/>
      <c r="G11" s="38"/>
      <c r="H11" s="38"/>
      <c r="K11" s="38" t="s">
        <v>26</v>
      </c>
      <c r="M11" s="38" t="s">
        <v>46</v>
      </c>
      <c r="N11" s="38"/>
      <c r="O11" s="38"/>
      <c r="Q11" s="38"/>
      <c r="R11" s="38"/>
      <c r="S11" s="38"/>
      <c r="U11" s="38" t="s">
        <v>26</v>
      </c>
      <c r="W11" s="38" t="s">
        <v>47</v>
      </c>
      <c r="X11" s="38"/>
      <c r="Y11" s="38"/>
      <c r="AA11" s="38"/>
      <c r="AB11" s="38"/>
    </row>
    <row r="12" spans="1:29" x14ac:dyDescent="0.25">
      <c r="A12" s="130"/>
      <c r="B12" s="131"/>
      <c r="C12" s="39">
        <v>23</v>
      </c>
      <c r="D12" s="39"/>
      <c r="E12" s="58"/>
      <c r="F12" s="39" t="s">
        <v>41</v>
      </c>
      <c r="G12" s="39"/>
      <c r="H12" s="58"/>
      <c r="K12" s="130"/>
      <c r="L12" s="131"/>
      <c r="M12" s="39">
        <v>23</v>
      </c>
      <c r="N12" s="39"/>
      <c r="O12" s="58"/>
      <c r="P12" s="39" t="s">
        <v>41</v>
      </c>
      <c r="Q12" s="39"/>
      <c r="R12" s="58"/>
      <c r="S12" s="59"/>
      <c r="U12" s="130"/>
      <c r="V12" s="131"/>
      <c r="W12" s="39">
        <v>23</v>
      </c>
      <c r="X12" s="39"/>
      <c r="Y12" s="58"/>
      <c r="Z12" s="39" t="s">
        <v>41</v>
      </c>
      <c r="AA12" s="39"/>
      <c r="AB12" s="58"/>
    </row>
    <row r="13" spans="1:29" ht="75" x14ac:dyDescent="0.25">
      <c r="A13" s="132"/>
      <c r="B13" s="133"/>
      <c r="C13" s="60" t="s">
        <v>32</v>
      </c>
      <c r="D13" s="60" t="s">
        <v>42</v>
      </c>
      <c r="E13" s="61" t="s">
        <v>43</v>
      </c>
      <c r="F13" s="60" t="s">
        <v>44</v>
      </c>
      <c r="G13" s="60" t="s">
        <v>42</v>
      </c>
      <c r="H13" s="61" t="s">
        <v>45</v>
      </c>
      <c r="I13" s="62"/>
      <c r="K13" s="132"/>
      <c r="L13" s="133"/>
      <c r="M13" s="60" t="s">
        <v>32</v>
      </c>
      <c r="N13" s="60" t="s">
        <v>42</v>
      </c>
      <c r="O13" s="61" t="s">
        <v>43</v>
      </c>
      <c r="P13" s="60" t="s">
        <v>44</v>
      </c>
      <c r="Q13" s="60" t="s">
        <v>42</v>
      </c>
      <c r="R13" s="61" t="s">
        <v>45</v>
      </c>
      <c r="S13" s="63"/>
      <c r="U13" s="132"/>
      <c r="V13" s="133"/>
      <c r="W13" s="60" t="s">
        <v>32</v>
      </c>
      <c r="X13" s="60" t="s">
        <v>42</v>
      </c>
      <c r="Y13" s="61" t="s">
        <v>43</v>
      </c>
      <c r="Z13" s="60" t="s">
        <v>44</v>
      </c>
      <c r="AA13" s="60" t="s">
        <v>42</v>
      </c>
      <c r="AB13" s="61" t="s">
        <v>45</v>
      </c>
    </row>
    <row r="14" spans="1:29" x14ac:dyDescent="0.25">
      <c r="A14" s="48">
        <v>1</v>
      </c>
      <c r="B14" s="64" t="str">
        <f>'SCH P INPUTS'!B23</f>
        <v>Prior</v>
      </c>
      <c r="C14" s="65">
        <f>'SCH P INPUTS'!C23</f>
        <v>0</v>
      </c>
      <c r="D14" s="66">
        <f>G14</f>
        <v>0.96918499999999996</v>
      </c>
      <c r="E14" s="67">
        <f>C14*D14</f>
        <v>0</v>
      </c>
      <c r="F14" s="65">
        <f>'SCH P INPUTS'!C23+'SCH P INPUTS'!D23+'SCH P INPUTS'!E23</f>
        <v>0</v>
      </c>
      <c r="G14" s="66">
        <f>'2022 DISCOUNT FACTORS'!E46</f>
        <v>0.96918499999999996</v>
      </c>
      <c r="H14" s="67">
        <f>F14*G14</f>
        <v>0</v>
      </c>
      <c r="I14" s="68" t="s">
        <v>73</v>
      </c>
      <c r="K14" s="48">
        <v>1</v>
      </c>
      <c r="L14" s="64" t="str">
        <f t="shared" ref="L14:L24" si="0">B14</f>
        <v>Prior</v>
      </c>
      <c r="M14" s="65">
        <f>'SCH P INPUTS'!I23</f>
        <v>0</v>
      </c>
      <c r="N14" s="66">
        <f>Q14</f>
        <v>0.98551299999999997</v>
      </c>
      <c r="O14" s="67">
        <f>M14*N14</f>
        <v>0</v>
      </c>
      <c r="P14" s="65">
        <f>'SCH P INPUTS'!I23+'SCH P INPUTS'!J23+'SCH P INPUTS'!K23</f>
        <v>0</v>
      </c>
      <c r="Q14" s="66">
        <f>'2022 DISCOUNT FACTORS'!B63</f>
        <v>0.98551299999999997</v>
      </c>
      <c r="R14" s="67">
        <f>P14*Q14</f>
        <v>0</v>
      </c>
      <c r="S14" s="68" t="s">
        <v>73</v>
      </c>
      <c r="U14" s="48">
        <v>1</v>
      </c>
      <c r="V14" s="64" t="str">
        <f>B14</f>
        <v>Prior</v>
      </c>
      <c r="W14" s="65">
        <f>'SCH P INPUTS'!O23</f>
        <v>0</v>
      </c>
      <c r="X14" s="66">
        <f>AA14</f>
        <v>0.98551299999999997</v>
      </c>
      <c r="Y14" s="67">
        <f>W14*X14</f>
        <v>0</v>
      </c>
      <c r="Z14" s="65">
        <f>'SCH P INPUTS'!O23+'SCH P INPUTS'!P23+'SCH P INPUTS'!Q23</f>
        <v>0</v>
      </c>
      <c r="AA14" s="66">
        <f>'2022 DISCOUNT FACTORS'!B46</f>
        <v>0.98551299999999997</v>
      </c>
      <c r="AB14" s="67">
        <f>Z14*AA14</f>
        <v>0</v>
      </c>
      <c r="AC14" s="68" t="s">
        <v>73</v>
      </c>
    </row>
    <row r="15" spans="1:29" x14ac:dyDescent="0.25">
      <c r="A15" s="50">
        <v>2</v>
      </c>
      <c r="B15" s="51">
        <v>2013</v>
      </c>
      <c r="C15" s="69">
        <f>'SCH P INPUTS'!C24</f>
        <v>0</v>
      </c>
      <c r="D15" s="70">
        <f t="shared" ref="D15:D24" si="1">G15</f>
        <v>0.94852999999999998</v>
      </c>
      <c r="E15" s="71">
        <f t="shared" ref="E15:E24" si="2">C15*D15</f>
        <v>0</v>
      </c>
      <c r="F15" s="72">
        <f>'SCH P INPUTS'!C24+'SCH P INPUTS'!D24+'SCH P INPUTS'!E24</f>
        <v>0</v>
      </c>
      <c r="G15" s="70">
        <f>'2022 DISCOUNT FACTORS'!E45</f>
        <v>0.94852999999999998</v>
      </c>
      <c r="H15" s="71">
        <f t="shared" ref="H15:H24" si="3">F15*G15</f>
        <v>0</v>
      </c>
      <c r="I15" s="73" t="s">
        <v>19</v>
      </c>
      <c r="K15" s="50">
        <v>2</v>
      </c>
      <c r="L15" s="74">
        <f t="shared" si="0"/>
        <v>2013</v>
      </c>
      <c r="M15" s="72">
        <f>'SCH P INPUTS'!I24</f>
        <v>0</v>
      </c>
      <c r="N15" s="70">
        <f t="shared" ref="N15:N24" si="4">Q15</f>
        <v>0.97728199999999998</v>
      </c>
      <c r="O15" s="71">
        <f t="shared" ref="O15:O24" si="5">M15*N15</f>
        <v>0</v>
      </c>
      <c r="P15" s="72">
        <f>'SCH P INPUTS'!I24+'SCH P INPUTS'!J24+'SCH P INPUTS'!K24</f>
        <v>0</v>
      </c>
      <c r="Q15" s="70">
        <f>'2022 DISCOUNT FACTORS'!B62</f>
        <v>0.97728199999999998</v>
      </c>
      <c r="R15" s="71">
        <f t="shared" ref="R15:R24" si="6">P15*Q15</f>
        <v>0</v>
      </c>
      <c r="S15" s="73" t="s">
        <v>19</v>
      </c>
      <c r="U15" s="50">
        <v>2</v>
      </c>
      <c r="V15" s="74">
        <f>L15</f>
        <v>2013</v>
      </c>
      <c r="W15" s="72">
        <f>'SCH P INPUTS'!O24</f>
        <v>0</v>
      </c>
      <c r="X15" s="70">
        <f t="shared" ref="X15:X24" si="7">AA15</f>
        <v>0.98358500000000004</v>
      </c>
      <c r="Y15" s="71">
        <f t="shared" ref="Y15:Y24" si="8">W15*X15</f>
        <v>0</v>
      </c>
      <c r="Z15" s="72">
        <f>'SCH P INPUTS'!O24+'SCH P INPUTS'!P24+'SCH P INPUTS'!Q24</f>
        <v>0</v>
      </c>
      <c r="AA15" s="70">
        <f>'2022 DISCOUNT FACTORS'!B45</f>
        <v>0.98358500000000004</v>
      </c>
      <c r="AB15" s="71">
        <f t="shared" ref="AB15:AB24" si="9">Z15*AA15</f>
        <v>0</v>
      </c>
      <c r="AC15" s="73" t="s">
        <v>19</v>
      </c>
    </row>
    <row r="16" spans="1:29" x14ac:dyDescent="0.25">
      <c r="A16" s="50">
        <v>3</v>
      </c>
      <c r="B16" s="51">
        <f>B15+1</f>
        <v>2014</v>
      </c>
      <c r="C16" s="69">
        <f>'SCH P INPUTS'!C25</f>
        <v>0</v>
      </c>
      <c r="D16" s="70">
        <f t="shared" si="1"/>
        <v>0.93519999999999992</v>
      </c>
      <c r="E16" s="71">
        <f t="shared" si="2"/>
        <v>0</v>
      </c>
      <c r="F16" s="72">
        <f>'SCH P INPUTS'!C25+'SCH P INPUTS'!D25+'SCH P INPUTS'!E25</f>
        <v>0</v>
      </c>
      <c r="G16" s="70">
        <f>'2022 DISCOUNT FACTORS'!E44</f>
        <v>0.93519999999999992</v>
      </c>
      <c r="H16" s="71">
        <f t="shared" si="3"/>
        <v>0</v>
      </c>
      <c r="I16" s="73" t="s">
        <v>18</v>
      </c>
      <c r="K16" s="50">
        <v>3</v>
      </c>
      <c r="L16" s="74">
        <f t="shared" si="0"/>
        <v>2014</v>
      </c>
      <c r="M16" s="72">
        <f>'SCH P INPUTS'!I25</f>
        <v>0</v>
      </c>
      <c r="N16" s="70">
        <f t="shared" si="4"/>
        <v>0.95647300000000002</v>
      </c>
      <c r="O16" s="71">
        <f t="shared" si="5"/>
        <v>0</v>
      </c>
      <c r="P16" s="72">
        <f>'SCH P INPUTS'!I25+'SCH P INPUTS'!J25+'SCH P INPUTS'!K25</f>
        <v>0</v>
      </c>
      <c r="Q16" s="70">
        <f>'2022 DISCOUNT FACTORS'!B61</f>
        <v>0.95647300000000002</v>
      </c>
      <c r="R16" s="71">
        <f t="shared" si="6"/>
        <v>0</v>
      </c>
      <c r="S16" s="73" t="s">
        <v>18</v>
      </c>
      <c r="U16" s="50">
        <v>3</v>
      </c>
      <c r="V16" s="74">
        <f t="shared" ref="V16:V24" si="10">L16</f>
        <v>2014</v>
      </c>
      <c r="W16" s="72">
        <f>'SCH P INPUTS'!O25</f>
        <v>0</v>
      </c>
      <c r="X16" s="70">
        <f t="shared" si="7"/>
        <v>0.96410200000000001</v>
      </c>
      <c r="Y16" s="71">
        <f t="shared" si="8"/>
        <v>0</v>
      </c>
      <c r="Z16" s="72">
        <f>'SCH P INPUTS'!O25+'SCH P INPUTS'!P25+'SCH P INPUTS'!Q25</f>
        <v>0</v>
      </c>
      <c r="AA16" s="70">
        <f>'2022 DISCOUNT FACTORS'!B44</f>
        <v>0.96410200000000001</v>
      </c>
      <c r="AB16" s="71">
        <f>Z16*AA16</f>
        <v>0</v>
      </c>
      <c r="AC16" s="73" t="s">
        <v>18</v>
      </c>
    </row>
    <row r="17" spans="1:29" x14ac:dyDescent="0.25">
      <c r="A17" s="50">
        <v>4</v>
      </c>
      <c r="B17" s="51">
        <f t="shared" ref="B17:B23" si="11">B16+1</f>
        <v>2015</v>
      </c>
      <c r="C17" s="69">
        <f>'SCH P INPUTS'!C26</f>
        <v>0</v>
      </c>
      <c r="D17" s="70">
        <f t="shared" si="1"/>
        <v>0.91017700000000001</v>
      </c>
      <c r="E17" s="71">
        <f t="shared" si="2"/>
        <v>0</v>
      </c>
      <c r="F17" s="72">
        <f>'SCH P INPUTS'!C26+'SCH P INPUTS'!D26+'SCH P INPUTS'!E26</f>
        <v>0</v>
      </c>
      <c r="G17" s="70">
        <f>'2022 DISCOUNT FACTORS'!E43</f>
        <v>0.91017700000000001</v>
      </c>
      <c r="H17" s="71">
        <f t="shared" si="3"/>
        <v>0</v>
      </c>
      <c r="I17" s="73" t="s">
        <v>17</v>
      </c>
      <c r="K17" s="50">
        <v>4</v>
      </c>
      <c r="L17" s="74">
        <f t="shared" si="0"/>
        <v>2015</v>
      </c>
      <c r="M17" s="72">
        <f>'SCH P INPUTS'!I26</f>
        <v>0</v>
      </c>
      <c r="N17" s="70">
        <f t="shared" si="4"/>
        <v>0.95055000000000012</v>
      </c>
      <c r="O17" s="71">
        <f t="shared" si="5"/>
        <v>0</v>
      </c>
      <c r="P17" s="72">
        <f>'SCH P INPUTS'!I26+'SCH P INPUTS'!J26+'SCH P INPUTS'!K26</f>
        <v>0</v>
      </c>
      <c r="Q17" s="70">
        <f>'2022 DISCOUNT FACTORS'!B60</f>
        <v>0.95055000000000012</v>
      </c>
      <c r="R17" s="71">
        <f t="shared" si="6"/>
        <v>0</v>
      </c>
      <c r="S17" s="73" t="s">
        <v>17</v>
      </c>
      <c r="U17" s="50">
        <v>4</v>
      </c>
      <c r="V17" s="74">
        <f t="shared" si="10"/>
        <v>2015</v>
      </c>
      <c r="W17" s="72">
        <f>'SCH P INPUTS'!O26</f>
        <v>0</v>
      </c>
      <c r="X17" s="70">
        <f t="shared" si="7"/>
        <v>0.94980399999999998</v>
      </c>
      <c r="Y17" s="71">
        <f t="shared" si="8"/>
        <v>0</v>
      </c>
      <c r="Z17" s="72">
        <f>'SCH P INPUTS'!O26+'SCH P INPUTS'!P26+'SCH P INPUTS'!Q26</f>
        <v>0</v>
      </c>
      <c r="AA17" s="70">
        <f>'2022 DISCOUNT FACTORS'!B43</f>
        <v>0.94980399999999998</v>
      </c>
      <c r="AB17" s="71">
        <f t="shared" si="9"/>
        <v>0</v>
      </c>
      <c r="AC17" s="73" t="s">
        <v>17</v>
      </c>
    </row>
    <row r="18" spans="1:29" x14ac:dyDescent="0.25">
      <c r="A18" s="50">
        <v>5</v>
      </c>
      <c r="B18" s="51">
        <f t="shared" si="11"/>
        <v>2016</v>
      </c>
      <c r="C18" s="69">
        <f>'SCH P INPUTS'!C27</f>
        <v>0</v>
      </c>
      <c r="D18" s="70">
        <f t="shared" si="1"/>
        <v>0.91315400000000002</v>
      </c>
      <c r="E18" s="71">
        <f t="shared" si="2"/>
        <v>0</v>
      </c>
      <c r="F18" s="72">
        <f>'SCH P INPUTS'!C27+'SCH P INPUTS'!D27+'SCH P INPUTS'!E27</f>
        <v>0</v>
      </c>
      <c r="G18" s="70">
        <f>'2022 DISCOUNT FACTORS'!E42</f>
        <v>0.91315400000000002</v>
      </c>
      <c r="H18" s="71">
        <f t="shared" si="3"/>
        <v>0</v>
      </c>
      <c r="I18" s="73" t="s">
        <v>16</v>
      </c>
      <c r="K18" s="50">
        <v>5</v>
      </c>
      <c r="L18" s="74">
        <f t="shared" si="0"/>
        <v>2016</v>
      </c>
      <c r="M18" s="72">
        <f>'SCH P INPUTS'!I27</f>
        <v>0</v>
      </c>
      <c r="N18" s="70">
        <f t="shared" si="4"/>
        <v>0.94520499999999996</v>
      </c>
      <c r="O18" s="71">
        <f t="shared" si="5"/>
        <v>0</v>
      </c>
      <c r="P18" s="72">
        <f>'SCH P INPUTS'!I27+'SCH P INPUTS'!J27+'SCH P INPUTS'!K27</f>
        <v>0</v>
      </c>
      <c r="Q18" s="70">
        <f>'2022 DISCOUNT FACTORS'!B59</f>
        <v>0.94520499999999996</v>
      </c>
      <c r="R18" s="71">
        <f t="shared" si="6"/>
        <v>0</v>
      </c>
      <c r="S18" s="73" t="s">
        <v>16</v>
      </c>
      <c r="U18" s="50">
        <v>5</v>
      </c>
      <c r="V18" s="74">
        <f t="shared" si="10"/>
        <v>2016</v>
      </c>
      <c r="W18" s="72">
        <f>'SCH P INPUTS'!O27</f>
        <v>0</v>
      </c>
      <c r="X18" s="70">
        <f t="shared" si="7"/>
        <v>0.95326</v>
      </c>
      <c r="Y18" s="71">
        <f t="shared" si="8"/>
        <v>0</v>
      </c>
      <c r="Z18" s="72">
        <f>'SCH P INPUTS'!O27+'SCH P INPUTS'!P27+'SCH P INPUTS'!Q27</f>
        <v>0</v>
      </c>
      <c r="AA18" s="70">
        <f>'2022 DISCOUNT FACTORS'!B42</f>
        <v>0.95326</v>
      </c>
      <c r="AB18" s="71">
        <f t="shared" si="9"/>
        <v>0</v>
      </c>
      <c r="AC18" s="73" t="s">
        <v>16</v>
      </c>
    </row>
    <row r="19" spans="1:29" x14ac:dyDescent="0.25">
      <c r="A19" s="50">
        <v>6</v>
      </c>
      <c r="B19" s="51">
        <f t="shared" si="11"/>
        <v>2017</v>
      </c>
      <c r="C19" s="69">
        <f>'SCH P INPUTS'!C28</f>
        <v>0</v>
      </c>
      <c r="D19" s="70">
        <f t="shared" si="1"/>
        <v>0.91603899999999994</v>
      </c>
      <c r="E19" s="71">
        <f t="shared" si="2"/>
        <v>0</v>
      </c>
      <c r="F19" s="72">
        <f>'SCH P INPUTS'!C28+'SCH P INPUTS'!D28+'SCH P INPUTS'!E28</f>
        <v>0</v>
      </c>
      <c r="G19" s="70">
        <f>'2022 DISCOUNT FACTORS'!E41</f>
        <v>0.91603899999999994</v>
      </c>
      <c r="H19" s="71">
        <f t="shared" si="3"/>
        <v>0</v>
      </c>
      <c r="I19" s="73" t="s">
        <v>15</v>
      </c>
      <c r="K19" s="50">
        <v>6</v>
      </c>
      <c r="L19" s="74">
        <f t="shared" si="0"/>
        <v>2017</v>
      </c>
      <c r="M19" s="72">
        <f>'SCH P INPUTS'!I28</f>
        <v>0</v>
      </c>
      <c r="N19" s="70">
        <f t="shared" si="4"/>
        <v>0.942824</v>
      </c>
      <c r="O19" s="71">
        <f t="shared" si="5"/>
        <v>0</v>
      </c>
      <c r="P19" s="72">
        <f>'SCH P INPUTS'!I28+'SCH P INPUTS'!J28+'SCH P INPUTS'!K28</f>
        <v>0</v>
      </c>
      <c r="Q19" s="70">
        <f>'2022 DISCOUNT FACTORS'!B58</f>
        <v>0.942824</v>
      </c>
      <c r="R19" s="71">
        <f>P19*Q19</f>
        <v>0</v>
      </c>
      <c r="S19" s="73" t="s">
        <v>15</v>
      </c>
      <c r="U19" s="50">
        <v>6</v>
      </c>
      <c r="V19" s="74">
        <f t="shared" si="10"/>
        <v>2017</v>
      </c>
      <c r="W19" s="72">
        <f>'SCH P INPUTS'!O28</f>
        <v>0</v>
      </c>
      <c r="X19" s="70">
        <f t="shared" si="7"/>
        <v>0.95049799999999995</v>
      </c>
      <c r="Y19" s="71">
        <f t="shared" si="8"/>
        <v>0</v>
      </c>
      <c r="Z19" s="72">
        <f>'SCH P INPUTS'!O28+'SCH P INPUTS'!P28+'SCH P INPUTS'!Q28</f>
        <v>0</v>
      </c>
      <c r="AA19" s="70">
        <f>'2022 DISCOUNT FACTORS'!B41</f>
        <v>0.95049799999999995</v>
      </c>
      <c r="AB19" s="71">
        <f t="shared" si="9"/>
        <v>0</v>
      </c>
      <c r="AC19" s="73" t="s">
        <v>15</v>
      </c>
    </row>
    <row r="20" spans="1:29" x14ac:dyDescent="0.25">
      <c r="A20" s="50">
        <v>7</v>
      </c>
      <c r="B20" s="51">
        <f t="shared" si="11"/>
        <v>2018</v>
      </c>
      <c r="C20" s="69">
        <f>'SCH P INPUTS'!C29</f>
        <v>0</v>
      </c>
      <c r="D20" s="70">
        <f t="shared" si="1"/>
        <v>0.9140640000000001</v>
      </c>
      <c r="E20" s="71">
        <f t="shared" si="2"/>
        <v>0</v>
      </c>
      <c r="F20" s="72">
        <f>'SCH P INPUTS'!C29+'SCH P INPUTS'!D29+'SCH P INPUTS'!E29</f>
        <v>0</v>
      </c>
      <c r="G20" s="70">
        <f>'2022 DISCOUNT FACTORS'!E40</f>
        <v>0.9140640000000001</v>
      </c>
      <c r="H20" s="71">
        <f>F20*G20</f>
        <v>0</v>
      </c>
      <c r="I20" s="73" t="s">
        <v>14</v>
      </c>
      <c r="K20" s="50">
        <v>7</v>
      </c>
      <c r="L20" s="74">
        <f t="shared" si="0"/>
        <v>2018</v>
      </c>
      <c r="M20" s="72">
        <f>'SCH P INPUTS'!I29</f>
        <v>0</v>
      </c>
      <c r="N20" s="70">
        <f t="shared" si="4"/>
        <v>0.94232499999999997</v>
      </c>
      <c r="O20" s="71">
        <f t="shared" si="5"/>
        <v>0</v>
      </c>
      <c r="P20" s="72">
        <f>'SCH P INPUTS'!I29+'SCH P INPUTS'!J29+'SCH P INPUTS'!K29</f>
        <v>0</v>
      </c>
      <c r="Q20" s="70">
        <f>'2022 DISCOUNT FACTORS'!B57</f>
        <v>0.94232499999999997</v>
      </c>
      <c r="R20" s="71">
        <f t="shared" si="6"/>
        <v>0</v>
      </c>
      <c r="S20" s="73" t="s">
        <v>14</v>
      </c>
      <c r="U20" s="50">
        <v>7</v>
      </c>
      <c r="V20" s="74">
        <f t="shared" si="10"/>
        <v>2018</v>
      </c>
      <c r="W20" s="72">
        <f>'SCH P INPUTS'!O29</f>
        <v>0</v>
      </c>
      <c r="X20" s="70">
        <f t="shared" si="7"/>
        <v>0.95202399999999998</v>
      </c>
      <c r="Y20" s="71">
        <f t="shared" si="8"/>
        <v>0</v>
      </c>
      <c r="Z20" s="72">
        <f>'SCH P INPUTS'!O29+'SCH P INPUTS'!P29+'SCH P INPUTS'!Q29</f>
        <v>0</v>
      </c>
      <c r="AA20" s="70">
        <f>'2022 DISCOUNT FACTORS'!B40</f>
        <v>0.95202399999999998</v>
      </c>
      <c r="AB20" s="71">
        <f t="shared" si="9"/>
        <v>0</v>
      </c>
      <c r="AC20" s="73" t="s">
        <v>14</v>
      </c>
    </row>
    <row r="21" spans="1:29" x14ac:dyDescent="0.25">
      <c r="A21" s="50">
        <v>8</v>
      </c>
      <c r="B21" s="51">
        <f t="shared" si="11"/>
        <v>2019</v>
      </c>
      <c r="C21" s="69">
        <f>'SCH P INPUTS'!C30</f>
        <v>0</v>
      </c>
      <c r="D21" s="70">
        <f t="shared" si="1"/>
        <v>0.92886400000000002</v>
      </c>
      <c r="E21" s="71">
        <f t="shared" si="2"/>
        <v>0</v>
      </c>
      <c r="F21" s="72">
        <f>'SCH P INPUTS'!C30+'SCH P INPUTS'!D30+'SCH P INPUTS'!E30</f>
        <v>0</v>
      </c>
      <c r="G21" s="70">
        <f>'2022 DISCOUNT FACTORS'!E39</f>
        <v>0.92886400000000002</v>
      </c>
      <c r="H21" s="71">
        <f t="shared" si="3"/>
        <v>0</v>
      </c>
      <c r="I21" s="73" t="s">
        <v>13</v>
      </c>
      <c r="K21" s="50">
        <v>8</v>
      </c>
      <c r="L21" s="74">
        <f t="shared" si="0"/>
        <v>2019</v>
      </c>
      <c r="M21" s="72">
        <f>'SCH P INPUTS'!I30</f>
        <v>0</v>
      </c>
      <c r="N21" s="70">
        <f t="shared" si="4"/>
        <v>0.94647199999999998</v>
      </c>
      <c r="O21" s="71">
        <f>M21*N21</f>
        <v>0</v>
      </c>
      <c r="P21" s="72">
        <f>'SCH P INPUTS'!I30+'SCH P INPUTS'!J30+'SCH P INPUTS'!K30</f>
        <v>0</v>
      </c>
      <c r="Q21" s="70">
        <f>'2022 DISCOUNT FACTORS'!B56</f>
        <v>0.94647199999999998</v>
      </c>
      <c r="R21" s="71">
        <f t="shared" si="6"/>
        <v>0</v>
      </c>
      <c r="S21" s="73" t="s">
        <v>13</v>
      </c>
      <c r="U21" s="50">
        <v>8</v>
      </c>
      <c r="V21" s="74">
        <f t="shared" si="10"/>
        <v>2019</v>
      </c>
      <c r="W21" s="72">
        <f>'SCH P INPUTS'!O30</f>
        <v>0</v>
      </c>
      <c r="X21" s="70">
        <f t="shared" si="7"/>
        <v>0.95094500000000004</v>
      </c>
      <c r="Y21" s="71">
        <f t="shared" si="8"/>
        <v>0</v>
      </c>
      <c r="Z21" s="72">
        <f>'SCH P INPUTS'!O30+'SCH P INPUTS'!P30+'SCH P INPUTS'!Q30</f>
        <v>0</v>
      </c>
      <c r="AA21" s="70">
        <f>'2022 DISCOUNT FACTORS'!B39</f>
        <v>0.95094500000000004</v>
      </c>
      <c r="AB21" s="71">
        <f t="shared" si="9"/>
        <v>0</v>
      </c>
      <c r="AC21" s="73" t="s">
        <v>13</v>
      </c>
    </row>
    <row r="22" spans="1:29" x14ac:dyDescent="0.25">
      <c r="A22" s="50">
        <v>9</v>
      </c>
      <c r="B22" s="51">
        <f t="shared" si="11"/>
        <v>2020</v>
      </c>
      <c r="C22" s="69">
        <f>'SCH P INPUTS'!C31</f>
        <v>0</v>
      </c>
      <c r="D22" s="70">
        <f t="shared" si="1"/>
        <v>0.93700399999999995</v>
      </c>
      <c r="E22" s="71">
        <f t="shared" si="2"/>
        <v>0</v>
      </c>
      <c r="F22" s="72">
        <f>'SCH P INPUTS'!C31+'SCH P INPUTS'!D31+'SCH P INPUTS'!E31</f>
        <v>0</v>
      </c>
      <c r="G22" s="70">
        <f>'2022 DISCOUNT FACTORS'!E38</f>
        <v>0.93700399999999995</v>
      </c>
      <c r="H22" s="71">
        <f t="shared" si="3"/>
        <v>0</v>
      </c>
      <c r="I22" s="73" t="s">
        <v>12</v>
      </c>
      <c r="K22" s="50">
        <v>9</v>
      </c>
      <c r="L22" s="74">
        <f t="shared" si="0"/>
        <v>2020</v>
      </c>
      <c r="M22" s="72">
        <f>'SCH P INPUTS'!I31</f>
        <v>0</v>
      </c>
      <c r="N22" s="70">
        <f t="shared" si="4"/>
        <v>0.95039099999999999</v>
      </c>
      <c r="O22" s="71">
        <f t="shared" si="5"/>
        <v>0</v>
      </c>
      <c r="P22" s="72">
        <f>'SCH P INPUTS'!I31+'SCH P INPUTS'!J31+'SCH P INPUTS'!K31</f>
        <v>0</v>
      </c>
      <c r="Q22" s="70">
        <f>'2022 DISCOUNT FACTORS'!B55</f>
        <v>0.95039099999999999</v>
      </c>
      <c r="R22" s="71">
        <f t="shared" si="6"/>
        <v>0</v>
      </c>
      <c r="S22" s="73" t="s">
        <v>12</v>
      </c>
      <c r="U22" s="50">
        <v>9</v>
      </c>
      <c r="V22" s="74">
        <f t="shared" si="10"/>
        <v>2020</v>
      </c>
      <c r="W22" s="72">
        <f>'SCH P INPUTS'!O31</f>
        <v>0</v>
      </c>
      <c r="X22" s="70">
        <f t="shared" si="7"/>
        <v>0.95069400000000004</v>
      </c>
      <c r="Y22" s="71">
        <f>W22*X22</f>
        <v>0</v>
      </c>
      <c r="Z22" s="72">
        <f>'SCH P INPUTS'!O31+'SCH P INPUTS'!P31+'SCH P INPUTS'!Q31</f>
        <v>0</v>
      </c>
      <c r="AA22" s="70">
        <f>'2022 DISCOUNT FACTORS'!B38</f>
        <v>0.95069400000000004</v>
      </c>
      <c r="AB22" s="71">
        <f t="shared" si="9"/>
        <v>0</v>
      </c>
      <c r="AC22" s="73" t="s">
        <v>12</v>
      </c>
    </row>
    <row r="23" spans="1:29" x14ac:dyDescent="0.25">
      <c r="A23" s="50">
        <v>10</v>
      </c>
      <c r="B23" s="51">
        <f t="shared" si="11"/>
        <v>2021</v>
      </c>
      <c r="C23" s="69">
        <f>'SCH P INPUTS'!C32</f>
        <v>0</v>
      </c>
      <c r="D23" s="70">
        <f t="shared" si="1"/>
        <v>0.93872500000000003</v>
      </c>
      <c r="E23" s="71">
        <f t="shared" si="2"/>
        <v>0</v>
      </c>
      <c r="F23" s="72">
        <f>'SCH P INPUTS'!C32+'SCH P INPUTS'!D32+'SCH P INPUTS'!E32</f>
        <v>0</v>
      </c>
      <c r="G23" s="70">
        <f>'2022 DISCOUNT FACTORS'!E37</f>
        <v>0.93872500000000003</v>
      </c>
      <c r="H23" s="71">
        <f t="shared" si="3"/>
        <v>0</v>
      </c>
      <c r="I23" s="73" t="s">
        <v>11</v>
      </c>
      <c r="K23" s="50">
        <v>10</v>
      </c>
      <c r="L23" s="74">
        <f t="shared" si="0"/>
        <v>2021</v>
      </c>
      <c r="M23" s="72">
        <f>'SCH P INPUTS'!I32</f>
        <v>0</v>
      </c>
      <c r="N23" s="70">
        <f t="shared" si="4"/>
        <v>0.95443800000000001</v>
      </c>
      <c r="O23" s="71">
        <f t="shared" si="5"/>
        <v>0</v>
      </c>
      <c r="P23" s="72">
        <f>'SCH P INPUTS'!I32+'SCH P INPUTS'!J32+'SCH P INPUTS'!K32</f>
        <v>0</v>
      </c>
      <c r="Q23" s="70">
        <f>'2022 DISCOUNT FACTORS'!B54</f>
        <v>0.95443800000000001</v>
      </c>
      <c r="R23" s="71">
        <f t="shared" si="6"/>
        <v>0</v>
      </c>
      <c r="S23" s="73" t="s">
        <v>11</v>
      </c>
      <c r="U23" s="50">
        <v>10</v>
      </c>
      <c r="V23" s="74">
        <f t="shared" si="10"/>
        <v>2021</v>
      </c>
      <c r="W23" s="72">
        <f>'SCH P INPUTS'!O32</f>
        <v>0</v>
      </c>
      <c r="X23" s="70">
        <f t="shared" si="7"/>
        <v>0.94929699999999995</v>
      </c>
      <c r="Y23" s="71">
        <f t="shared" si="8"/>
        <v>0</v>
      </c>
      <c r="Z23" s="72">
        <f>'SCH P INPUTS'!O32+'SCH P INPUTS'!P32+'SCH P INPUTS'!Q32</f>
        <v>0</v>
      </c>
      <c r="AA23" s="70">
        <f>'2022 DISCOUNT FACTORS'!B37</f>
        <v>0.94929699999999995</v>
      </c>
      <c r="AB23" s="71">
        <f t="shared" si="9"/>
        <v>0</v>
      </c>
      <c r="AC23" s="73" t="s">
        <v>11</v>
      </c>
    </row>
    <row r="24" spans="1:29" x14ac:dyDescent="0.25">
      <c r="A24" s="62">
        <v>11</v>
      </c>
      <c r="B24" s="75">
        <f>B23+1</f>
        <v>2022</v>
      </c>
      <c r="C24" s="76">
        <f>'SCH P INPUTS'!C33</f>
        <v>0</v>
      </c>
      <c r="D24" s="77">
        <f t="shared" si="1"/>
        <v>0.95779899999999996</v>
      </c>
      <c r="E24" s="78">
        <f t="shared" si="2"/>
        <v>0</v>
      </c>
      <c r="F24" s="76">
        <f>'SCH P INPUTS'!C33+'SCH P INPUTS'!D33+'SCH P INPUTS'!E33</f>
        <v>0</v>
      </c>
      <c r="G24" s="77">
        <f>'2022 DISCOUNT FACTORS'!E36</f>
        <v>0.95779899999999996</v>
      </c>
      <c r="H24" s="78">
        <f t="shared" si="3"/>
        <v>0</v>
      </c>
      <c r="I24" s="73" t="s">
        <v>10</v>
      </c>
      <c r="K24" s="62">
        <v>11</v>
      </c>
      <c r="L24" s="75">
        <f t="shared" si="0"/>
        <v>2022</v>
      </c>
      <c r="M24" s="76">
        <f>'SCH P INPUTS'!I33</f>
        <v>0</v>
      </c>
      <c r="N24" s="77">
        <f t="shared" si="4"/>
        <v>0.96170100000000003</v>
      </c>
      <c r="O24" s="78">
        <f t="shared" si="5"/>
        <v>0</v>
      </c>
      <c r="P24" s="76">
        <f>'SCH P INPUTS'!I33+'SCH P INPUTS'!J33+'SCH P INPUTS'!K33</f>
        <v>0</v>
      </c>
      <c r="Q24" s="77">
        <f>'2022 DISCOUNT FACTORS'!B53</f>
        <v>0.96170100000000003</v>
      </c>
      <c r="R24" s="78">
        <f t="shared" si="6"/>
        <v>0</v>
      </c>
      <c r="S24" s="73" t="s">
        <v>10</v>
      </c>
      <c r="U24" s="62">
        <v>11</v>
      </c>
      <c r="V24" s="75">
        <f t="shared" si="10"/>
        <v>2022</v>
      </c>
      <c r="W24" s="76">
        <f>'SCH P INPUTS'!O33</f>
        <v>0</v>
      </c>
      <c r="X24" s="77">
        <f t="shared" si="7"/>
        <v>0.94512700000000005</v>
      </c>
      <c r="Y24" s="78">
        <f t="shared" si="8"/>
        <v>0</v>
      </c>
      <c r="Z24" s="76">
        <f>'SCH P INPUTS'!O33+'SCH P INPUTS'!P33+'SCH P INPUTS'!Q33</f>
        <v>0</v>
      </c>
      <c r="AA24" s="77">
        <f>'2022 DISCOUNT FACTORS'!B36</f>
        <v>0.94512700000000005</v>
      </c>
      <c r="AB24" s="78">
        <f t="shared" si="9"/>
        <v>0</v>
      </c>
      <c r="AC24" s="73" t="s">
        <v>10</v>
      </c>
    </row>
    <row r="25" spans="1:29" x14ac:dyDescent="0.25">
      <c r="A25" s="62">
        <v>12</v>
      </c>
      <c r="B25" s="79" t="s">
        <v>35</v>
      </c>
      <c r="C25" s="76">
        <f>SUM(C14:C24)</f>
        <v>0</v>
      </c>
      <c r="D25" s="80"/>
      <c r="E25" s="78">
        <f>SUM(E14:E24)</f>
        <v>0</v>
      </c>
      <c r="F25" s="76">
        <f>SUM(F14:F24)</f>
        <v>0</v>
      </c>
      <c r="G25" s="80"/>
      <c r="H25" s="78">
        <f>SUM(H14:H24)</f>
        <v>0</v>
      </c>
      <c r="K25" s="62">
        <v>12</v>
      </c>
      <c r="L25" s="79" t="s">
        <v>35</v>
      </c>
      <c r="M25" s="76">
        <f>SUM(M14:M24)</f>
        <v>0</v>
      </c>
      <c r="N25" s="80"/>
      <c r="O25" s="78">
        <f>SUM(O14:O24)</f>
        <v>0</v>
      </c>
      <c r="P25" s="76">
        <f>SUM(P14:P24)</f>
        <v>0</v>
      </c>
      <c r="Q25" s="80"/>
      <c r="R25" s="78">
        <f>SUM(R14:R24)</f>
        <v>0</v>
      </c>
      <c r="S25" s="81"/>
      <c r="U25" s="62">
        <v>12</v>
      </c>
      <c r="V25" s="79" t="s">
        <v>35</v>
      </c>
      <c r="W25" s="76">
        <f>SUM(W14:W24)</f>
        <v>0</v>
      </c>
      <c r="X25" s="76"/>
      <c r="Y25" s="78">
        <f>SUM(Y14:Y24)</f>
        <v>0</v>
      </c>
      <c r="Z25" s="76">
        <f>SUM(Z14:Z24)</f>
        <v>0</v>
      </c>
      <c r="AA25" s="76"/>
      <c r="AB25" s="78">
        <f>SUM(AB14:AB24)</f>
        <v>0</v>
      </c>
    </row>
    <row r="28" spans="1:29" x14ac:dyDescent="0.25">
      <c r="A28" s="134">
        <v>4</v>
      </c>
      <c r="B28" s="134"/>
      <c r="C28" s="134"/>
      <c r="D28" s="134"/>
      <c r="E28" s="134"/>
      <c r="F28" s="134"/>
      <c r="G28" s="134"/>
      <c r="H28" s="134"/>
      <c r="I28" s="57"/>
      <c r="K28" s="134">
        <v>5</v>
      </c>
      <c r="L28" s="134"/>
      <c r="M28" s="134"/>
      <c r="N28" s="134"/>
      <c r="O28" s="134"/>
      <c r="P28" s="134"/>
      <c r="Q28" s="134"/>
      <c r="R28" s="134"/>
      <c r="S28" s="57"/>
      <c r="U28" s="134">
        <v>6</v>
      </c>
      <c r="V28" s="134"/>
      <c r="W28" s="134"/>
      <c r="X28" s="134"/>
      <c r="Y28" s="134"/>
      <c r="Z28" s="134"/>
      <c r="AA28" s="134"/>
      <c r="AB28" s="134"/>
    </row>
    <row r="29" spans="1:29" x14ac:dyDescent="0.25">
      <c r="A29" s="38" t="s">
        <v>26</v>
      </c>
      <c r="C29" s="38" t="s">
        <v>48</v>
      </c>
      <c r="D29" s="38"/>
      <c r="E29" s="38"/>
      <c r="G29" s="38"/>
      <c r="H29" s="38"/>
      <c r="I29" s="38"/>
      <c r="J29" s="38"/>
      <c r="K29" s="38" t="s">
        <v>26</v>
      </c>
      <c r="M29" s="38" t="s">
        <v>53</v>
      </c>
      <c r="N29" s="38"/>
      <c r="O29" s="38"/>
      <c r="Q29" s="38"/>
      <c r="R29" s="38"/>
      <c r="S29" s="38"/>
      <c r="T29" s="38"/>
      <c r="U29" s="38" t="s">
        <v>26</v>
      </c>
      <c r="W29" s="38" t="s">
        <v>1</v>
      </c>
      <c r="X29" s="38"/>
      <c r="Y29" s="38"/>
      <c r="AA29" s="38"/>
      <c r="AB29" s="38"/>
    </row>
    <row r="30" spans="1:29" x14ac:dyDescent="0.25">
      <c r="A30" s="130"/>
      <c r="B30" s="131"/>
      <c r="C30" s="39">
        <v>23</v>
      </c>
      <c r="D30" s="39"/>
      <c r="E30" s="58"/>
      <c r="F30" s="39" t="s">
        <v>41</v>
      </c>
      <c r="G30" s="39"/>
      <c r="H30" s="58"/>
      <c r="I30" s="59"/>
      <c r="K30" s="130"/>
      <c r="L30" s="131"/>
      <c r="M30" s="39">
        <v>23</v>
      </c>
      <c r="N30" s="39"/>
      <c r="O30" s="58"/>
      <c r="P30" s="39" t="s">
        <v>41</v>
      </c>
      <c r="Q30" s="39"/>
      <c r="R30" s="58"/>
      <c r="S30" s="59"/>
      <c r="U30" s="130"/>
      <c r="V30" s="131"/>
      <c r="W30" s="39">
        <v>23</v>
      </c>
      <c r="X30" s="39"/>
      <c r="Y30" s="58"/>
      <c r="Z30" s="39" t="s">
        <v>41</v>
      </c>
      <c r="AA30" s="39"/>
      <c r="AB30" s="58"/>
    </row>
    <row r="31" spans="1:29" ht="75" x14ac:dyDescent="0.25">
      <c r="A31" s="132"/>
      <c r="B31" s="133"/>
      <c r="C31" s="60" t="s">
        <v>32</v>
      </c>
      <c r="D31" s="60" t="s">
        <v>42</v>
      </c>
      <c r="E31" s="61" t="s">
        <v>43</v>
      </c>
      <c r="F31" s="60" t="s">
        <v>44</v>
      </c>
      <c r="G31" s="60" t="s">
        <v>42</v>
      </c>
      <c r="H31" s="61" t="s">
        <v>45</v>
      </c>
      <c r="I31" s="63"/>
      <c r="K31" s="132"/>
      <c r="L31" s="133"/>
      <c r="M31" s="60" t="s">
        <v>32</v>
      </c>
      <c r="N31" s="60" t="s">
        <v>42</v>
      </c>
      <c r="O31" s="61" t="s">
        <v>43</v>
      </c>
      <c r="P31" s="60" t="s">
        <v>44</v>
      </c>
      <c r="Q31" s="60" t="s">
        <v>42</v>
      </c>
      <c r="R31" s="61" t="s">
        <v>45</v>
      </c>
      <c r="S31" s="63"/>
      <c r="U31" s="132"/>
      <c r="V31" s="133"/>
      <c r="W31" s="60" t="s">
        <v>32</v>
      </c>
      <c r="X31" s="60" t="s">
        <v>42</v>
      </c>
      <c r="Y31" s="61" t="s">
        <v>43</v>
      </c>
      <c r="Z31" s="60" t="s">
        <v>44</v>
      </c>
      <c r="AA31" s="60" t="s">
        <v>42</v>
      </c>
      <c r="AB31" s="61" t="s">
        <v>45</v>
      </c>
    </row>
    <row r="32" spans="1:29" x14ac:dyDescent="0.25">
      <c r="A32" s="48">
        <v>1</v>
      </c>
      <c r="B32" s="64" t="str">
        <f>B14</f>
        <v>Prior</v>
      </c>
      <c r="C32" s="65">
        <f>'SCH P INPUTS'!C41</f>
        <v>0</v>
      </c>
      <c r="D32" s="66">
        <f>G32</f>
        <v>0.91257900000000003</v>
      </c>
      <c r="E32" s="67">
        <f>C32*D32</f>
        <v>0</v>
      </c>
      <c r="F32" s="65">
        <f>'SCH P INPUTS'!C41+'SCH P INPUTS'!D41+'SCH P INPUTS'!E41</f>
        <v>0</v>
      </c>
      <c r="G32" s="66">
        <f>'2022 DISCOUNT FACTORS'!E63</f>
        <v>0.91257900000000003</v>
      </c>
      <c r="H32" s="67">
        <f>F32*G32</f>
        <v>0</v>
      </c>
      <c r="I32" s="68" t="s">
        <v>73</v>
      </c>
      <c r="K32" s="48">
        <v>1</v>
      </c>
      <c r="L32" s="64" t="str">
        <f>B14</f>
        <v>Prior</v>
      </c>
      <c r="M32" s="65">
        <f>'SCH P INPUTS'!I41</f>
        <v>0</v>
      </c>
      <c r="N32" s="66">
        <f>Q32</f>
        <v>0.96918499999999996</v>
      </c>
      <c r="O32" s="67">
        <f>M32*N32</f>
        <v>0</v>
      </c>
      <c r="P32" s="65">
        <f>'SCH P INPUTS'!I41+'SCH P INPUTS'!J41+'SCH P INPUTS'!K41</f>
        <v>0</v>
      </c>
      <c r="Q32" s="66">
        <f>'2022 DISCOUNT FACTORS'!E46</f>
        <v>0.96918499999999996</v>
      </c>
      <c r="R32" s="67">
        <f>P32*Q32</f>
        <v>0</v>
      </c>
      <c r="S32" s="68" t="s">
        <v>73</v>
      </c>
      <c r="U32" s="48">
        <v>1</v>
      </c>
      <c r="V32" s="64" t="str">
        <f>B14</f>
        <v>Prior</v>
      </c>
      <c r="W32" s="65">
        <f>'SCH P INPUTS'!O41</f>
        <v>0</v>
      </c>
      <c r="X32" s="66">
        <f>AA32</f>
        <v>0.98551299999999997</v>
      </c>
      <c r="Y32" s="67">
        <f>W32*X32</f>
        <v>0</v>
      </c>
      <c r="Z32" s="65">
        <f>'SCH P INPUTS'!O41+'SCH P INPUTS'!P41+'SCH P INPUTS'!Q41</f>
        <v>0</v>
      </c>
      <c r="AA32" s="66">
        <f>'2022 DISCOUNT FACTORS'!D46</f>
        <v>0.98551299999999997</v>
      </c>
      <c r="AB32" s="67">
        <f>Z32*AA32</f>
        <v>0</v>
      </c>
      <c r="AC32" s="68" t="s">
        <v>73</v>
      </c>
    </row>
    <row r="33" spans="1:29" x14ac:dyDescent="0.25">
      <c r="A33" s="50">
        <v>2</v>
      </c>
      <c r="B33" s="74">
        <f>B15</f>
        <v>2013</v>
      </c>
      <c r="C33" s="72">
        <f>'SCH P INPUTS'!C42</f>
        <v>0</v>
      </c>
      <c r="D33" s="70">
        <f t="shared" ref="D33:D42" si="12">G33</f>
        <v>0.86594599999999999</v>
      </c>
      <c r="E33" s="71">
        <f t="shared" ref="E33:E42" si="13">C33*D33</f>
        <v>0</v>
      </c>
      <c r="F33" s="72">
        <f>'SCH P INPUTS'!C42+'SCH P INPUTS'!D42+'SCH P INPUTS'!E42</f>
        <v>0</v>
      </c>
      <c r="G33" s="70">
        <f>'2022 DISCOUNT FACTORS'!E62</f>
        <v>0.86594599999999999</v>
      </c>
      <c r="H33" s="71">
        <f t="shared" ref="H33:H42" si="14">F33*G33</f>
        <v>0</v>
      </c>
      <c r="I33" s="73" t="s">
        <v>19</v>
      </c>
      <c r="K33" s="50">
        <v>2</v>
      </c>
      <c r="L33" s="74">
        <f t="shared" ref="L33:L42" si="15">B33</f>
        <v>2013</v>
      </c>
      <c r="M33" s="72">
        <f>'SCH P INPUTS'!I42</f>
        <v>0</v>
      </c>
      <c r="N33" s="70">
        <f t="shared" ref="N33:N42" si="16">Q33</f>
        <v>0.94852999999999998</v>
      </c>
      <c r="O33" s="71">
        <f t="shared" ref="O33:O42" si="17">M33*N33</f>
        <v>0</v>
      </c>
      <c r="P33" s="72">
        <f>'SCH P INPUTS'!I42+'SCH P INPUTS'!J42+'SCH P INPUTS'!K42</f>
        <v>0</v>
      </c>
      <c r="Q33" s="70">
        <f>'2022 DISCOUNT FACTORS'!E45</f>
        <v>0.94852999999999998</v>
      </c>
      <c r="R33" s="71">
        <f t="shared" ref="R33:R42" si="18">P33*Q33</f>
        <v>0</v>
      </c>
      <c r="S33" s="73" t="s">
        <v>19</v>
      </c>
      <c r="U33" s="50">
        <v>2</v>
      </c>
      <c r="V33" s="74">
        <f>L33</f>
        <v>2013</v>
      </c>
      <c r="W33" s="72">
        <f>'SCH P INPUTS'!O42</f>
        <v>0</v>
      </c>
      <c r="X33" s="70">
        <f>AA33</f>
        <v>0.97790199999999994</v>
      </c>
      <c r="Y33" s="71">
        <f t="shared" ref="Y33:Y42" si="19">W33*X33</f>
        <v>0</v>
      </c>
      <c r="Z33" s="72">
        <f>'SCH P INPUTS'!O42+'SCH P INPUTS'!P42+'SCH P INPUTS'!Q42</f>
        <v>0</v>
      </c>
      <c r="AA33" s="70">
        <f>'2022 DISCOUNT FACTORS'!D45</f>
        <v>0.97790199999999994</v>
      </c>
      <c r="AB33" s="71">
        <f t="shared" ref="AB33:AB42" si="20">Z33*AA33</f>
        <v>0</v>
      </c>
      <c r="AC33" s="73" t="s">
        <v>19</v>
      </c>
    </row>
    <row r="34" spans="1:29" x14ac:dyDescent="0.25">
      <c r="A34" s="50">
        <v>3</v>
      </c>
      <c r="B34" s="74">
        <f t="shared" ref="B34:B42" si="21">B16</f>
        <v>2014</v>
      </c>
      <c r="C34" s="72">
        <f>'SCH P INPUTS'!C43</f>
        <v>0</v>
      </c>
      <c r="D34" s="70">
        <f t="shared" si="12"/>
        <v>0.84715000000000007</v>
      </c>
      <c r="E34" s="71">
        <f t="shared" si="13"/>
        <v>0</v>
      </c>
      <c r="F34" s="72">
        <f>'SCH P INPUTS'!C43+'SCH P INPUTS'!D43+'SCH P INPUTS'!E43</f>
        <v>0</v>
      </c>
      <c r="G34" s="70">
        <f>'2022 DISCOUNT FACTORS'!E61</f>
        <v>0.84715000000000007</v>
      </c>
      <c r="H34" s="71">
        <f t="shared" si="14"/>
        <v>0</v>
      </c>
      <c r="I34" s="73" t="s">
        <v>18</v>
      </c>
      <c r="K34" s="50">
        <v>3</v>
      </c>
      <c r="L34" s="74">
        <f t="shared" si="15"/>
        <v>2014</v>
      </c>
      <c r="M34" s="72">
        <f>'SCH P INPUTS'!I43</f>
        <v>0</v>
      </c>
      <c r="N34" s="70">
        <f t="shared" si="16"/>
        <v>0.93519999999999992</v>
      </c>
      <c r="O34" s="71">
        <f t="shared" si="17"/>
        <v>0</v>
      </c>
      <c r="P34" s="72">
        <f>'SCH P INPUTS'!I43+'SCH P INPUTS'!J43+'SCH P INPUTS'!K43</f>
        <v>0</v>
      </c>
      <c r="Q34" s="70">
        <f>'2022 DISCOUNT FACTORS'!E44</f>
        <v>0.93519999999999992</v>
      </c>
      <c r="R34" s="71">
        <f t="shared" si="18"/>
        <v>0</v>
      </c>
      <c r="S34" s="73" t="s">
        <v>18</v>
      </c>
      <c r="U34" s="50">
        <v>3</v>
      </c>
      <c r="V34" s="74">
        <f t="shared" ref="V34:V42" si="22">L34</f>
        <v>2014</v>
      </c>
      <c r="W34" s="72">
        <f>'SCH P INPUTS'!O43</f>
        <v>0</v>
      </c>
      <c r="X34" s="70">
        <f t="shared" ref="X34:X42" si="23">AA34</f>
        <v>0.96121999999999996</v>
      </c>
      <c r="Y34" s="71">
        <f t="shared" si="19"/>
        <v>0</v>
      </c>
      <c r="Z34" s="72">
        <f>'SCH P INPUTS'!O43+'SCH P INPUTS'!P43+'SCH P INPUTS'!Q43</f>
        <v>0</v>
      </c>
      <c r="AA34" s="70">
        <f>'2022 DISCOUNT FACTORS'!D44</f>
        <v>0.96121999999999996</v>
      </c>
      <c r="AB34" s="71">
        <f t="shared" si="20"/>
        <v>0</v>
      </c>
      <c r="AC34" s="73" t="s">
        <v>18</v>
      </c>
    </row>
    <row r="35" spans="1:29" x14ac:dyDescent="0.25">
      <c r="A35" s="50">
        <v>4</v>
      </c>
      <c r="B35" s="74">
        <f t="shared" si="21"/>
        <v>2015</v>
      </c>
      <c r="C35" s="72">
        <f>'SCH P INPUTS'!C44</f>
        <v>0</v>
      </c>
      <c r="D35" s="70">
        <f t="shared" si="12"/>
        <v>0.84103600000000001</v>
      </c>
      <c r="E35" s="71">
        <f t="shared" si="13"/>
        <v>0</v>
      </c>
      <c r="F35" s="72">
        <f>'SCH P INPUTS'!C44+'SCH P INPUTS'!D44+'SCH P INPUTS'!E44</f>
        <v>0</v>
      </c>
      <c r="G35" s="70">
        <f>'2022 DISCOUNT FACTORS'!E60</f>
        <v>0.84103600000000001</v>
      </c>
      <c r="H35" s="71">
        <f>F35*G35</f>
        <v>0</v>
      </c>
      <c r="I35" s="73" t="s">
        <v>17</v>
      </c>
      <c r="K35" s="50">
        <v>4</v>
      </c>
      <c r="L35" s="74">
        <f t="shared" si="15"/>
        <v>2015</v>
      </c>
      <c r="M35" s="72">
        <f>'SCH P INPUTS'!I44</f>
        <v>0</v>
      </c>
      <c r="N35" s="70">
        <f t="shared" si="16"/>
        <v>0.91017700000000001</v>
      </c>
      <c r="O35" s="71">
        <f t="shared" si="17"/>
        <v>0</v>
      </c>
      <c r="P35" s="72">
        <f>'SCH P INPUTS'!I44+'SCH P INPUTS'!J44+'SCH P INPUTS'!K44</f>
        <v>0</v>
      </c>
      <c r="Q35" s="70">
        <f>'2022 DISCOUNT FACTORS'!E43</f>
        <v>0.91017700000000001</v>
      </c>
      <c r="R35" s="71">
        <f t="shared" si="18"/>
        <v>0</v>
      </c>
      <c r="S35" s="73" t="s">
        <v>17</v>
      </c>
      <c r="U35" s="50">
        <v>4</v>
      </c>
      <c r="V35" s="74">
        <f t="shared" si="22"/>
        <v>2015</v>
      </c>
      <c r="W35" s="72">
        <f>'SCH P INPUTS'!O44</f>
        <v>0</v>
      </c>
      <c r="X35" s="70">
        <f t="shared" si="23"/>
        <v>0.94999300000000009</v>
      </c>
      <c r="Y35" s="71">
        <f>W35*X35</f>
        <v>0</v>
      </c>
      <c r="Z35" s="72">
        <f>'SCH P INPUTS'!O44+'SCH P INPUTS'!P44+'SCH P INPUTS'!Q44</f>
        <v>0</v>
      </c>
      <c r="AA35" s="70">
        <f>'2022 DISCOUNT FACTORS'!D43</f>
        <v>0.94999300000000009</v>
      </c>
      <c r="AB35" s="71">
        <f t="shared" si="20"/>
        <v>0</v>
      </c>
      <c r="AC35" s="73" t="s">
        <v>17</v>
      </c>
    </row>
    <row r="36" spans="1:29" x14ac:dyDescent="0.25">
      <c r="A36" s="50">
        <v>5</v>
      </c>
      <c r="B36" s="74">
        <f t="shared" si="21"/>
        <v>2016</v>
      </c>
      <c r="C36" s="72">
        <f>'SCH P INPUTS'!C45</f>
        <v>0</v>
      </c>
      <c r="D36" s="70">
        <f t="shared" si="12"/>
        <v>0.83256699999999995</v>
      </c>
      <c r="E36" s="71">
        <f t="shared" si="13"/>
        <v>0</v>
      </c>
      <c r="F36" s="72">
        <f>'SCH P INPUTS'!C45+'SCH P INPUTS'!D45+'SCH P INPUTS'!E45</f>
        <v>0</v>
      </c>
      <c r="G36" s="70">
        <f>'2022 DISCOUNT FACTORS'!E59</f>
        <v>0.83256699999999995</v>
      </c>
      <c r="H36" s="71">
        <f t="shared" si="14"/>
        <v>0</v>
      </c>
      <c r="I36" s="73" t="s">
        <v>16</v>
      </c>
      <c r="K36" s="50">
        <v>5</v>
      </c>
      <c r="L36" s="74">
        <f t="shared" si="15"/>
        <v>2016</v>
      </c>
      <c r="M36" s="72">
        <f>'SCH P INPUTS'!I45</f>
        <v>0</v>
      </c>
      <c r="N36" s="70">
        <f t="shared" si="16"/>
        <v>0.91315400000000002</v>
      </c>
      <c r="O36" s="71">
        <f t="shared" si="17"/>
        <v>0</v>
      </c>
      <c r="P36" s="72">
        <f>'SCH P INPUTS'!I45+'SCH P INPUTS'!J45+'SCH P INPUTS'!K45</f>
        <v>0</v>
      </c>
      <c r="Q36" s="70">
        <f>'2022 DISCOUNT FACTORS'!E42</f>
        <v>0.91315400000000002</v>
      </c>
      <c r="R36" s="71">
        <f>P36*Q36</f>
        <v>0</v>
      </c>
      <c r="S36" s="73" t="s">
        <v>16</v>
      </c>
      <c r="U36" s="50">
        <v>5</v>
      </c>
      <c r="V36" s="74">
        <f t="shared" si="22"/>
        <v>2016</v>
      </c>
      <c r="W36" s="72">
        <f>'SCH P INPUTS'!O45</f>
        <v>0</v>
      </c>
      <c r="X36" s="70">
        <f t="shared" si="23"/>
        <v>0.94318899999999994</v>
      </c>
      <c r="Y36" s="71">
        <f t="shared" si="19"/>
        <v>0</v>
      </c>
      <c r="Z36" s="72">
        <f>'SCH P INPUTS'!O45+'SCH P INPUTS'!P45+'SCH P INPUTS'!Q45</f>
        <v>0</v>
      </c>
      <c r="AA36" s="70">
        <f>'2022 DISCOUNT FACTORS'!D42</f>
        <v>0.94318899999999994</v>
      </c>
      <c r="AB36" s="71">
        <f t="shared" si="20"/>
        <v>0</v>
      </c>
      <c r="AC36" s="73" t="s">
        <v>16</v>
      </c>
    </row>
    <row r="37" spans="1:29" x14ac:dyDescent="0.25">
      <c r="A37" s="50">
        <v>6</v>
      </c>
      <c r="B37" s="74">
        <f t="shared" si="21"/>
        <v>2017</v>
      </c>
      <c r="C37" s="72">
        <f>'SCH P INPUTS'!C46</f>
        <v>0</v>
      </c>
      <c r="D37" s="70">
        <f t="shared" si="12"/>
        <v>0.828905</v>
      </c>
      <c r="E37" s="71">
        <f t="shared" si="13"/>
        <v>0</v>
      </c>
      <c r="F37" s="72">
        <f>'SCH P INPUTS'!C46+'SCH P INPUTS'!D46+'SCH P INPUTS'!E46</f>
        <v>0</v>
      </c>
      <c r="G37" s="70">
        <f>'2022 DISCOUNT FACTORS'!E58</f>
        <v>0.828905</v>
      </c>
      <c r="H37" s="71">
        <f t="shared" si="14"/>
        <v>0</v>
      </c>
      <c r="I37" s="73" t="s">
        <v>15</v>
      </c>
      <c r="K37" s="50">
        <v>6</v>
      </c>
      <c r="L37" s="74">
        <f t="shared" si="15"/>
        <v>2017</v>
      </c>
      <c r="M37" s="72">
        <f>'SCH P INPUTS'!I46</f>
        <v>0</v>
      </c>
      <c r="N37" s="70">
        <f t="shared" si="16"/>
        <v>0.91603899999999994</v>
      </c>
      <c r="O37" s="71">
        <f t="shared" si="17"/>
        <v>0</v>
      </c>
      <c r="P37" s="72">
        <f>'SCH P INPUTS'!I46+'SCH P INPUTS'!J46+'SCH P INPUTS'!K46</f>
        <v>0</v>
      </c>
      <c r="Q37" s="70">
        <f>'2022 DISCOUNT FACTORS'!E41</f>
        <v>0.91603899999999994</v>
      </c>
      <c r="R37" s="71">
        <f t="shared" si="18"/>
        <v>0</v>
      </c>
      <c r="S37" s="73" t="s">
        <v>15</v>
      </c>
      <c r="U37" s="50">
        <v>6</v>
      </c>
      <c r="V37" s="74">
        <f t="shared" si="22"/>
        <v>2017</v>
      </c>
      <c r="W37" s="72">
        <f>'SCH P INPUTS'!O46</f>
        <v>0</v>
      </c>
      <c r="X37" s="70">
        <f t="shared" si="23"/>
        <v>0.93506900000000004</v>
      </c>
      <c r="Y37" s="71">
        <f t="shared" si="19"/>
        <v>0</v>
      </c>
      <c r="Z37" s="72">
        <f>'SCH P INPUTS'!O46+'SCH P INPUTS'!P46+'SCH P INPUTS'!Q46</f>
        <v>0</v>
      </c>
      <c r="AA37" s="70">
        <f>'2022 DISCOUNT FACTORS'!D41</f>
        <v>0.93506900000000004</v>
      </c>
      <c r="AB37" s="71">
        <f t="shared" si="20"/>
        <v>0</v>
      </c>
      <c r="AC37" s="73" t="s">
        <v>15</v>
      </c>
    </row>
    <row r="38" spans="1:29" x14ac:dyDescent="0.25">
      <c r="A38" s="50">
        <v>7</v>
      </c>
      <c r="B38" s="74">
        <f t="shared" si="21"/>
        <v>2018</v>
      </c>
      <c r="C38" s="72">
        <f>'SCH P INPUTS'!C47</f>
        <v>0</v>
      </c>
      <c r="D38" s="70">
        <f t="shared" si="12"/>
        <v>0.8341289999999999</v>
      </c>
      <c r="E38" s="71">
        <f t="shared" si="13"/>
        <v>0</v>
      </c>
      <c r="F38" s="72">
        <f>'SCH P INPUTS'!C47+'SCH P INPUTS'!D47+'SCH P INPUTS'!E47</f>
        <v>0</v>
      </c>
      <c r="G38" s="70">
        <f>'2022 DISCOUNT FACTORS'!E57</f>
        <v>0.8341289999999999</v>
      </c>
      <c r="H38" s="71">
        <f t="shared" si="14"/>
        <v>0</v>
      </c>
      <c r="I38" s="73" t="s">
        <v>14</v>
      </c>
      <c r="K38" s="50">
        <v>7</v>
      </c>
      <c r="L38" s="74">
        <f t="shared" si="15"/>
        <v>2018</v>
      </c>
      <c r="M38" s="72">
        <f>'SCH P INPUTS'!I47</f>
        <v>0</v>
      </c>
      <c r="N38" s="70">
        <f t="shared" si="16"/>
        <v>0.9140640000000001</v>
      </c>
      <c r="O38" s="71">
        <f t="shared" si="17"/>
        <v>0</v>
      </c>
      <c r="P38" s="72">
        <f>'SCH P INPUTS'!I47+'SCH P INPUTS'!J47+'SCH P INPUTS'!K47</f>
        <v>0</v>
      </c>
      <c r="Q38" s="70">
        <f>'2022 DISCOUNT FACTORS'!E40</f>
        <v>0.9140640000000001</v>
      </c>
      <c r="R38" s="71">
        <f t="shared" si="18"/>
        <v>0</v>
      </c>
      <c r="S38" s="73" t="s">
        <v>14</v>
      </c>
      <c r="U38" s="50">
        <v>7</v>
      </c>
      <c r="V38" s="74">
        <f t="shared" si="22"/>
        <v>2018</v>
      </c>
      <c r="W38" s="72">
        <f>'SCH P INPUTS'!O47</f>
        <v>0</v>
      </c>
      <c r="X38" s="70">
        <f t="shared" si="23"/>
        <v>0.92766400000000004</v>
      </c>
      <c r="Y38" s="71">
        <f t="shared" si="19"/>
        <v>0</v>
      </c>
      <c r="Z38" s="72">
        <f>'SCH P INPUTS'!O47+'SCH P INPUTS'!P47+'SCH P INPUTS'!Q47</f>
        <v>0</v>
      </c>
      <c r="AA38" s="70">
        <f>'2022 DISCOUNT FACTORS'!D40</f>
        <v>0.92766400000000004</v>
      </c>
      <c r="AB38" s="71">
        <f t="shared" si="20"/>
        <v>0</v>
      </c>
      <c r="AC38" s="73" t="s">
        <v>14</v>
      </c>
    </row>
    <row r="39" spans="1:29" x14ac:dyDescent="0.25">
      <c r="A39" s="50">
        <v>8</v>
      </c>
      <c r="B39" s="74">
        <f t="shared" si="21"/>
        <v>2019</v>
      </c>
      <c r="C39" s="72">
        <f>'SCH P INPUTS'!C48</f>
        <v>0</v>
      </c>
      <c r="D39" s="70">
        <f t="shared" si="12"/>
        <v>0.83272100000000004</v>
      </c>
      <c r="E39" s="71">
        <f>C39*D39</f>
        <v>0</v>
      </c>
      <c r="F39" s="72">
        <f>'SCH P INPUTS'!C48+'SCH P INPUTS'!D48+'SCH P INPUTS'!E48</f>
        <v>0</v>
      </c>
      <c r="G39" s="70">
        <f>'2022 DISCOUNT FACTORS'!E56</f>
        <v>0.83272100000000004</v>
      </c>
      <c r="H39" s="71">
        <f t="shared" si="14"/>
        <v>0</v>
      </c>
      <c r="I39" s="73" t="s">
        <v>13</v>
      </c>
      <c r="K39" s="50">
        <v>8</v>
      </c>
      <c r="L39" s="74">
        <f t="shared" si="15"/>
        <v>2019</v>
      </c>
      <c r="M39" s="72">
        <f>'SCH P INPUTS'!I48</f>
        <v>0</v>
      </c>
      <c r="N39" s="70">
        <f t="shared" si="16"/>
        <v>0.92886400000000002</v>
      </c>
      <c r="O39" s="71">
        <f>M39*N39</f>
        <v>0</v>
      </c>
      <c r="P39" s="72">
        <f>'SCH P INPUTS'!I48+'SCH P INPUTS'!J48+'SCH P INPUTS'!K48</f>
        <v>0</v>
      </c>
      <c r="Q39" s="70">
        <f>'2022 DISCOUNT FACTORS'!E39</f>
        <v>0.92886400000000002</v>
      </c>
      <c r="R39" s="71">
        <f t="shared" si="18"/>
        <v>0</v>
      </c>
      <c r="S39" s="73" t="s">
        <v>13</v>
      </c>
      <c r="U39" s="50">
        <v>8</v>
      </c>
      <c r="V39" s="74">
        <f t="shared" si="22"/>
        <v>2019</v>
      </c>
      <c r="W39" s="72">
        <f>'SCH P INPUTS'!O48</f>
        <v>0</v>
      </c>
      <c r="X39" s="70">
        <f t="shared" si="23"/>
        <v>0.914323</v>
      </c>
      <c r="Y39" s="71">
        <f t="shared" si="19"/>
        <v>0</v>
      </c>
      <c r="Z39" s="72">
        <f>'SCH P INPUTS'!O48+'SCH P INPUTS'!P48+'SCH P INPUTS'!Q48</f>
        <v>0</v>
      </c>
      <c r="AA39" s="70">
        <f>'2022 DISCOUNT FACTORS'!D39</f>
        <v>0.914323</v>
      </c>
      <c r="AB39" s="71">
        <f>Z39*AA39</f>
        <v>0</v>
      </c>
      <c r="AC39" s="73" t="s">
        <v>13</v>
      </c>
    </row>
    <row r="40" spans="1:29" x14ac:dyDescent="0.25">
      <c r="A40" s="50">
        <v>9</v>
      </c>
      <c r="B40" s="74">
        <f t="shared" si="21"/>
        <v>2020</v>
      </c>
      <c r="C40" s="72">
        <f>'SCH P INPUTS'!C49</f>
        <v>0</v>
      </c>
      <c r="D40" s="70">
        <f t="shared" si="12"/>
        <v>0.84865100000000004</v>
      </c>
      <c r="E40" s="71">
        <f t="shared" si="13"/>
        <v>0</v>
      </c>
      <c r="F40" s="72">
        <f>'SCH P INPUTS'!C49+'SCH P INPUTS'!D49+'SCH P INPUTS'!E49</f>
        <v>0</v>
      </c>
      <c r="G40" s="70">
        <f>'2022 DISCOUNT FACTORS'!E55</f>
        <v>0.84865100000000004</v>
      </c>
      <c r="H40" s="71">
        <f t="shared" si="14"/>
        <v>0</v>
      </c>
      <c r="I40" s="73" t="s">
        <v>12</v>
      </c>
      <c r="K40" s="50">
        <v>9</v>
      </c>
      <c r="L40" s="74">
        <f t="shared" si="15"/>
        <v>2020</v>
      </c>
      <c r="M40" s="72">
        <f>'SCH P INPUTS'!I49</f>
        <v>0</v>
      </c>
      <c r="N40" s="70">
        <f t="shared" si="16"/>
        <v>0.93700399999999995</v>
      </c>
      <c r="O40" s="71">
        <f t="shared" si="17"/>
        <v>0</v>
      </c>
      <c r="P40" s="72">
        <f>'SCH P INPUTS'!I49+'SCH P INPUTS'!J49+'SCH P INPUTS'!K49</f>
        <v>0</v>
      </c>
      <c r="Q40" s="70">
        <f>'2022 DISCOUNT FACTORS'!E38</f>
        <v>0.93700399999999995</v>
      </c>
      <c r="R40" s="71">
        <f t="shared" si="18"/>
        <v>0</v>
      </c>
      <c r="S40" s="73" t="s">
        <v>12</v>
      </c>
      <c r="U40" s="50">
        <v>9</v>
      </c>
      <c r="V40" s="74">
        <f t="shared" si="22"/>
        <v>2020</v>
      </c>
      <c r="W40" s="72">
        <f>'SCH P INPUTS'!O49</f>
        <v>0</v>
      </c>
      <c r="X40" s="70">
        <f t="shared" si="23"/>
        <v>0.90064100000000002</v>
      </c>
      <c r="Y40" s="71">
        <f t="shared" si="19"/>
        <v>0</v>
      </c>
      <c r="Z40" s="72">
        <f>'SCH P INPUTS'!O49+'SCH P INPUTS'!P49+'SCH P INPUTS'!Q49</f>
        <v>0</v>
      </c>
      <c r="AA40" s="70">
        <f>'2022 DISCOUNT FACTORS'!D38</f>
        <v>0.90064100000000002</v>
      </c>
      <c r="AB40" s="71">
        <f t="shared" si="20"/>
        <v>0</v>
      </c>
      <c r="AC40" s="73" t="s">
        <v>12</v>
      </c>
    </row>
    <row r="41" spans="1:29" x14ac:dyDescent="0.25">
      <c r="A41" s="50">
        <v>10</v>
      </c>
      <c r="B41" s="74">
        <f t="shared" si="21"/>
        <v>2021</v>
      </c>
      <c r="C41" s="72">
        <f>'SCH P INPUTS'!C50</f>
        <v>0</v>
      </c>
      <c r="D41" s="70">
        <f t="shared" si="12"/>
        <v>0.86931899999999995</v>
      </c>
      <c r="E41" s="71">
        <f t="shared" si="13"/>
        <v>0</v>
      </c>
      <c r="F41" s="72">
        <f>'SCH P INPUTS'!C50+'SCH P INPUTS'!D50+'SCH P INPUTS'!E50</f>
        <v>0</v>
      </c>
      <c r="G41" s="70">
        <f>'2022 DISCOUNT FACTORS'!E54</f>
        <v>0.86931899999999995</v>
      </c>
      <c r="H41" s="71">
        <f t="shared" si="14"/>
        <v>0</v>
      </c>
      <c r="I41" s="73" t="s">
        <v>11</v>
      </c>
      <c r="K41" s="50">
        <v>10</v>
      </c>
      <c r="L41" s="74">
        <f t="shared" si="15"/>
        <v>2021</v>
      </c>
      <c r="M41" s="72">
        <f>'SCH P INPUTS'!I50</f>
        <v>0</v>
      </c>
      <c r="N41" s="70">
        <f t="shared" si="16"/>
        <v>0.93872500000000003</v>
      </c>
      <c r="O41" s="71">
        <f t="shared" si="17"/>
        <v>0</v>
      </c>
      <c r="P41" s="72">
        <f>'SCH P INPUTS'!I50+'SCH P INPUTS'!J50+'SCH P INPUTS'!K50</f>
        <v>0</v>
      </c>
      <c r="Q41" s="70">
        <f>'2022 DISCOUNT FACTORS'!E37</f>
        <v>0.93872500000000003</v>
      </c>
      <c r="R41" s="71">
        <f t="shared" si="18"/>
        <v>0</v>
      </c>
      <c r="S41" s="73" t="s">
        <v>11</v>
      </c>
      <c r="U41" s="50">
        <v>10</v>
      </c>
      <c r="V41" s="74">
        <f t="shared" si="22"/>
        <v>2021</v>
      </c>
      <c r="W41" s="72">
        <f>'SCH P INPUTS'!O50</f>
        <v>0</v>
      </c>
      <c r="X41" s="70">
        <f t="shared" si="23"/>
        <v>0.89297899999999997</v>
      </c>
      <c r="Y41" s="71">
        <f t="shared" si="19"/>
        <v>0</v>
      </c>
      <c r="Z41" s="72">
        <f>'SCH P INPUTS'!O50+'SCH P INPUTS'!P50+'SCH P INPUTS'!Q50</f>
        <v>0</v>
      </c>
      <c r="AA41" s="70">
        <f>'2022 DISCOUNT FACTORS'!D37</f>
        <v>0.89297899999999997</v>
      </c>
      <c r="AB41" s="71">
        <f t="shared" si="20"/>
        <v>0</v>
      </c>
      <c r="AC41" s="73" t="s">
        <v>11</v>
      </c>
    </row>
    <row r="42" spans="1:29" x14ac:dyDescent="0.25">
      <c r="A42" s="62">
        <v>11</v>
      </c>
      <c r="B42" s="75">
        <f t="shared" si="21"/>
        <v>2022</v>
      </c>
      <c r="C42" s="76">
        <f>'SCH P INPUTS'!C51</f>
        <v>0</v>
      </c>
      <c r="D42" s="77">
        <f t="shared" si="12"/>
        <v>0.89730399999999999</v>
      </c>
      <c r="E42" s="78">
        <f t="shared" si="13"/>
        <v>0</v>
      </c>
      <c r="F42" s="76">
        <f>'SCH P INPUTS'!C51+'SCH P INPUTS'!D51+'SCH P INPUTS'!E51</f>
        <v>0</v>
      </c>
      <c r="G42" s="77">
        <f>'2022 DISCOUNT FACTORS'!E53</f>
        <v>0.89730399999999999</v>
      </c>
      <c r="H42" s="78">
        <f t="shared" si="14"/>
        <v>0</v>
      </c>
      <c r="I42" s="73" t="s">
        <v>10</v>
      </c>
      <c r="K42" s="62">
        <v>11</v>
      </c>
      <c r="L42" s="75">
        <f t="shared" si="15"/>
        <v>2022</v>
      </c>
      <c r="M42" s="76">
        <f>'SCH P INPUTS'!I51</f>
        <v>0</v>
      </c>
      <c r="N42" s="77">
        <f t="shared" si="16"/>
        <v>0.95779899999999996</v>
      </c>
      <c r="O42" s="78">
        <f t="shared" si="17"/>
        <v>0</v>
      </c>
      <c r="P42" s="76">
        <f>'SCH P INPUTS'!I51+'SCH P INPUTS'!J51+'SCH P INPUTS'!K51</f>
        <v>0</v>
      </c>
      <c r="Q42" s="77">
        <f>'2022 DISCOUNT FACTORS'!E36</f>
        <v>0.95779899999999996</v>
      </c>
      <c r="R42" s="78">
        <f t="shared" si="18"/>
        <v>0</v>
      </c>
      <c r="S42" s="73" t="s">
        <v>10</v>
      </c>
      <c r="U42" s="62">
        <v>11</v>
      </c>
      <c r="V42" s="75">
        <f t="shared" si="22"/>
        <v>2022</v>
      </c>
      <c r="W42" s="76">
        <f>'SCH P INPUTS'!O51</f>
        <v>0</v>
      </c>
      <c r="X42" s="77">
        <f t="shared" si="23"/>
        <v>0.87829999999999997</v>
      </c>
      <c r="Y42" s="78">
        <f t="shared" si="19"/>
        <v>0</v>
      </c>
      <c r="Z42" s="76">
        <f>'SCH P INPUTS'!O51+'SCH P INPUTS'!P51+'SCH P INPUTS'!Q51</f>
        <v>0</v>
      </c>
      <c r="AA42" s="77">
        <f>'2022 DISCOUNT FACTORS'!D36</f>
        <v>0.87829999999999997</v>
      </c>
      <c r="AB42" s="78">
        <f t="shared" si="20"/>
        <v>0</v>
      </c>
      <c r="AC42" s="73" t="s">
        <v>10</v>
      </c>
    </row>
    <row r="43" spans="1:29" x14ac:dyDescent="0.25">
      <c r="A43" s="62">
        <v>12</v>
      </c>
      <c r="B43" s="79" t="s">
        <v>35</v>
      </c>
      <c r="C43" s="76">
        <f>SUM(C32:C42)</f>
        <v>0</v>
      </c>
      <c r="D43" s="80"/>
      <c r="E43" s="78">
        <f>SUM(E32:E42)</f>
        <v>0</v>
      </c>
      <c r="F43" s="76">
        <f>SUM(F32:F42)</f>
        <v>0</v>
      </c>
      <c r="G43" s="80"/>
      <c r="H43" s="78">
        <f>SUM(H32:H42)</f>
        <v>0</v>
      </c>
      <c r="I43" s="81"/>
      <c r="K43" s="62">
        <v>12</v>
      </c>
      <c r="L43" s="79" t="s">
        <v>35</v>
      </c>
      <c r="M43" s="76">
        <f>SUM(M32:M42)</f>
        <v>0</v>
      </c>
      <c r="N43" s="76"/>
      <c r="O43" s="78">
        <f>SUM(O32:O42)</f>
        <v>0</v>
      </c>
      <c r="P43" s="76">
        <f>SUM(P32:P42)</f>
        <v>0</v>
      </c>
      <c r="Q43" s="76"/>
      <c r="R43" s="78">
        <f>SUM(R32:R42)</f>
        <v>0</v>
      </c>
      <c r="S43" s="81"/>
      <c r="U43" s="62">
        <v>12</v>
      </c>
      <c r="V43" s="79" t="s">
        <v>35</v>
      </c>
      <c r="W43" s="76">
        <f>SUM(W32:W42)</f>
        <v>0</v>
      </c>
      <c r="X43" s="76"/>
      <c r="Y43" s="78">
        <f>SUM(Y32:Y42)</f>
        <v>0</v>
      </c>
      <c r="Z43" s="76">
        <f>SUM(Z32:Z42)</f>
        <v>0</v>
      </c>
      <c r="AA43" s="76"/>
      <c r="AB43" s="78">
        <f>SUM(AB32:AB42)</f>
        <v>0</v>
      </c>
    </row>
    <row r="45" spans="1:29" x14ac:dyDescent="0.25">
      <c r="A45" s="134">
        <v>7</v>
      </c>
      <c r="B45" s="134"/>
      <c r="C45" s="134"/>
      <c r="D45" s="134"/>
      <c r="E45" s="134"/>
      <c r="F45" s="134"/>
      <c r="G45" s="134"/>
      <c r="H45" s="134"/>
      <c r="I45" s="57"/>
      <c r="K45" s="134">
        <v>24</v>
      </c>
      <c r="L45" s="134"/>
      <c r="M45" s="134"/>
      <c r="N45" s="134"/>
      <c r="O45" s="134"/>
      <c r="P45" s="134"/>
      <c r="Q45" s="134"/>
      <c r="R45" s="134"/>
      <c r="S45" s="57"/>
      <c r="U45" s="134">
        <v>8</v>
      </c>
      <c r="V45" s="134"/>
      <c r="W45" s="134"/>
      <c r="X45" s="134"/>
      <c r="Y45" s="134"/>
      <c r="Z45" s="134"/>
      <c r="AA45" s="134"/>
      <c r="AB45" s="134"/>
    </row>
    <row r="46" spans="1:29" x14ac:dyDescent="0.25">
      <c r="A46" s="38" t="s">
        <v>26</v>
      </c>
      <c r="C46" s="38" t="s">
        <v>2</v>
      </c>
      <c r="D46" s="38"/>
      <c r="E46" s="38"/>
      <c r="G46" s="38"/>
      <c r="H46" s="38"/>
      <c r="I46" s="38"/>
      <c r="J46" s="38"/>
      <c r="K46" s="38" t="s">
        <v>26</v>
      </c>
      <c r="M46" s="38" t="s">
        <v>9</v>
      </c>
      <c r="N46" s="38"/>
      <c r="O46" s="38"/>
      <c r="Q46" s="38"/>
      <c r="R46" s="38"/>
      <c r="S46" s="38"/>
      <c r="T46" s="38"/>
      <c r="U46" s="38" t="s">
        <v>26</v>
      </c>
      <c r="W46" s="38" t="s">
        <v>49</v>
      </c>
      <c r="X46" s="38"/>
      <c r="Y46" s="38"/>
      <c r="AA46" s="38"/>
      <c r="AB46" s="38"/>
    </row>
    <row r="47" spans="1:29" x14ac:dyDescent="0.25">
      <c r="A47" s="130"/>
      <c r="B47" s="131"/>
      <c r="C47" s="39">
        <v>23</v>
      </c>
      <c r="D47" s="39"/>
      <c r="E47" s="58"/>
      <c r="F47" s="39" t="s">
        <v>41</v>
      </c>
      <c r="G47" s="39"/>
      <c r="H47" s="58"/>
      <c r="I47" s="59"/>
      <c r="K47" s="130"/>
      <c r="L47" s="131"/>
      <c r="M47" s="39">
        <v>23</v>
      </c>
      <c r="N47" s="39"/>
      <c r="O47" s="58"/>
      <c r="P47" s="39" t="s">
        <v>41</v>
      </c>
      <c r="Q47" s="39"/>
      <c r="R47" s="58"/>
      <c r="S47" s="59"/>
      <c r="U47" s="130"/>
      <c r="V47" s="131"/>
      <c r="W47" s="39">
        <v>23</v>
      </c>
      <c r="X47" s="39"/>
      <c r="Y47" s="58"/>
      <c r="Z47" s="39" t="s">
        <v>41</v>
      </c>
      <c r="AA47" s="39"/>
      <c r="AB47" s="58"/>
    </row>
    <row r="48" spans="1:29" ht="75" x14ac:dyDescent="0.25">
      <c r="A48" s="132"/>
      <c r="B48" s="133"/>
      <c r="C48" s="60" t="s">
        <v>32</v>
      </c>
      <c r="D48" s="60" t="s">
        <v>42</v>
      </c>
      <c r="E48" s="61" t="s">
        <v>43</v>
      </c>
      <c r="F48" s="60" t="s">
        <v>44</v>
      </c>
      <c r="G48" s="60" t="s">
        <v>42</v>
      </c>
      <c r="H48" s="61" t="s">
        <v>45</v>
      </c>
      <c r="I48" s="63"/>
      <c r="K48" s="132"/>
      <c r="L48" s="133"/>
      <c r="M48" s="60" t="s">
        <v>32</v>
      </c>
      <c r="N48" s="60" t="s">
        <v>42</v>
      </c>
      <c r="O48" s="61" t="s">
        <v>43</v>
      </c>
      <c r="P48" s="60" t="s">
        <v>44</v>
      </c>
      <c r="Q48" s="60" t="s">
        <v>42</v>
      </c>
      <c r="R48" s="61" t="s">
        <v>45</v>
      </c>
      <c r="S48" s="63"/>
      <c r="U48" s="132"/>
      <c r="V48" s="133"/>
      <c r="W48" s="60" t="s">
        <v>32</v>
      </c>
      <c r="X48" s="60" t="s">
        <v>42</v>
      </c>
      <c r="Y48" s="61" t="s">
        <v>43</v>
      </c>
      <c r="Z48" s="60" t="s">
        <v>44</v>
      </c>
      <c r="AA48" s="60" t="s">
        <v>42</v>
      </c>
      <c r="AB48" s="61" t="s">
        <v>45</v>
      </c>
    </row>
    <row r="49" spans="1:29" x14ac:dyDescent="0.25">
      <c r="A49" s="48">
        <v>1</v>
      </c>
      <c r="B49" s="64" t="str">
        <f>B14</f>
        <v>Prior</v>
      </c>
      <c r="C49" s="65">
        <f>'SCH P INPUTS'!C58</f>
        <v>0</v>
      </c>
      <c r="D49" s="66">
        <f>G49</f>
        <v>0.98551299999999997</v>
      </c>
      <c r="E49" s="67">
        <f>C49*D49</f>
        <v>0</v>
      </c>
      <c r="F49" s="65">
        <f>'SCH P INPUTS'!C58+'SCH P INPUTS'!D58+'SCH P INPUTS'!E58</f>
        <v>0</v>
      </c>
      <c r="G49" s="66">
        <f>'2022 DISCOUNT FACTORS'!C46</f>
        <v>0.98551299999999997</v>
      </c>
      <c r="H49" s="67">
        <f>F49*G49</f>
        <v>0</v>
      </c>
      <c r="I49" s="68" t="s">
        <v>73</v>
      </c>
      <c r="K49" s="48">
        <v>1</v>
      </c>
      <c r="L49" s="64" t="str">
        <f>B14</f>
        <v>Prior</v>
      </c>
      <c r="M49" s="93"/>
      <c r="N49" s="93"/>
      <c r="O49" s="93"/>
      <c r="P49" s="93"/>
      <c r="Q49" s="94"/>
      <c r="R49" s="95"/>
      <c r="S49" s="82" t="s">
        <v>73</v>
      </c>
      <c r="U49" s="48">
        <v>1</v>
      </c>
      <c r="V49" s="64" t="str">
        <f>B14</f>
        <v>Prior</v>
      </c>
      <c r="W49" s="65">
        <f>'SCH P INPUTS'!O58</f>
        <v>0</v>
      </c>
      <c r="X49" s="66">
        <f>AA49</f>
        <v>0.96918499999999996</v>
      </c>
      <c r="Y49" s="67">
        <f>W49*X49</f>
        <v>0</v>
      </c>
      <c r="Z49" s="65">
        <f>'SCH P INPUTS'!O58+'SCH P INPUTS'!P58+'SCH P INPUTS'!Q58</f>
        <v>0</v>
      </c>
      <c r="AA49" s="66">
        <f>'2022 DISCOUNT FACTORS'!E46</f>
        <v>0.96918499999999996</v>
      </c>
      <c r="AB49" s="67">
        <f>Z49*AA49</f>
        <v>0</v>
      </c>
      <c r="AC49" s="68" t="s">
        <v>73</v>
      </c>
    </row>
    <row r="50" spans="1:29" x14ac:dyDescent="0.25">
      <c r="A50" s="50">
        <v>2</v>
      </c>
      <c r="B50" s="74">
        <f>B33</f>
        <v>2013</v>
      </c>
      <c r="C50" s="72">
        <f>'SCH P INPUTS'!C59</f>
        <v>0</v>
      </c>
      <c r="D50" s="70">
        <f t="shared" ref="D50:D59" si="24">G50</f>
        <v>0.97750300000000001</v>
      </c>
      <c r="E50" s="71">
        <f t="shared" ref="E50:E58" si="25">C50*D50</f>
        <v>0</v>
      </c>
      <c r="F50" s="72">
        <f>'SCH P INPUTS'!C59+'SCH P INPUTS'!D59+'SCH P INPUTS'!E59</f>
        <v>0</v>
      </c>
      <c r="G50" s="70">
        <f>'2022 DISCOUNT FACTORS'!C45</f>
        <v>0.97750300000000001</v>
      </c>
      <c r="H50" s="71">
        <f t="shared" ref="H50:H59" si="26">F50*G50</f>
        <v>0</v>
      </c>
      <c r="I50" s="73" t="s">
        <v>19</v>
      </c>
      <c r="K50" s="50">
        <v>2</v>
      </c>
      <c r="L50" s="74">
        <f t="shared" ref="L50:L59" si="27">B50</f>
        <v>2013</v>
      </c>
      <c r="M50" s="93"/>
      <c r="N50" s="93"/>
      <c r="O50" s="93"/>
      <c r="P50" s="93"/>
      <c r="Q50" s="94"/>
      <c r="R50" s="95"/>
      <c r="S50" s="81"/>
      <c r="U50" s="50">
        <v>2</v>
      </c>
      <c r="V50" s="74">
        <f>L50</f>
        <v>2013</v>
      </c>
      <c r="W50" s="72">
        <f>'SCH P INPUTS'!O59</f>
        <v>0</v>
      </c>
      <c r="X50" s="70">
        <f t="shared" ref="X50:X59" si="28">AA50</f>
        <v>0.94852999999999998</v>
      </c>
      <c r="Y50" s="71">
        <f t="shared" ref="Y50:Y59" si="29">W50*X50</f>
        <v>0</v>
      </c>
      <c r="Z50" s="72">
        <f>'SCH P INPUTS'!O59+'SCH P INPUTS'!P59+'SCH P INPUTS'!Q59</f>
        <v>0</v>
      </c>
      <c r="AA50" s="70">
        <f>'2022 DISCOUNT FACTORS'!E45</f>
        <v>0.94852999999999998</v>
      </c>
      <c r="AB50" s="71">
        <f t="shared" ref="AB50:AB59" si="30">Z50*AA50</f>
        <v>0</v>
      </c>
      <c r="AC50" s="73" t="s">
        <v>19</v>
      </c>
    </row>
    <row r="51" spans="1:29" x14ac:dyDescent="0.25">
      <c r="A51" s="50">
        <v>3</v>
      </c>
      <c r="B51" s="74">
        <f t="shared" ref="B51:B59" si="31">B34</f>
        <v>2014</v>
      </c>
      <c r="C51" s="72">
        <f>'SCH P INPUTS'!C60</f>
        <v>0</v>
      </c>
      <c r="D51" s="70">
        <f t="shared" si="24"/>
        <v>0.96016000000000001</v>
      </c>
      <c r="E51" s="71">
        <f t="shared" si="25"/>
        <v>0</v>
      </c>
      <c r="F51" s="72">
        <f>'SCH P INPUTS'!C60+'SCH P INPUTS'!D60+'SCH P INPUTS'!E60</f>
        <v>0</v>
      </c>
      <c r="G51" s="70">
        <f>'2022 DISCOUNT FACTORS'!C44</f>
        <v>0.96016000000000001</v>
      </c>
      <c r="H51" s="71">
        <f t="shared" si="26"/>
        <v>0</v>
      </c>
      <c r="I51" s="73" t="s">
        <v>18</v>
      </c>
      <c r="K51" s="50">
        <v>3</v>
      </c>
      <c r="L51" s="74">
        <f t="shared" si="27"/>
        <v>2014</v>
      </c>
      <c r="M51" s="93"/>
      <c r="N51" s="93"/>
      <c r="O51" s="93"/>
      <c r="P51" s="93"/>
      <c r="Q51" s="94"/>
      <c r="R51" s="95"/>
      <c r="S51" s="81"/>
      <c r="U51" s="50">
        <v>3</v>
      </c>
      <c r="V51" s="74">
        <f t="shared" ref="V51:V59" si="32">L51</f>
        <v>2014</v>
      </c>
      <c r="W51" s="72">
        <f>'SCH P INPUTS'!O60</f>
        <v>0</v>
      </c>
      <c r="X51" s="70">
        <f t="shared" si="28"/>
        <v>0.93519999999999992</v>
      </c>
      <c r="Y51" s="71">
        <f t="shared" si="29"/>
        <v>0</v>
      </c>
      <c r="Z51" s="72">
        <f>'SCH P INPUTS'!O60+'SCH P INPUTS'!P60+'SCH P INPUTS'!Q60</f>
        <v>0</v>
      </c>
      <c r="AA51" s="70">
        <f>'2022 DISCOUNT FACTORS'!E44</f>
        <v>0.93519999999999992</v>
      </c>
      <c r="AB51" s="71">
        <f t="shared" si="30"/>
        <v>0</v>
      </c>
      <c r="AC51" s="73" t="s">
        <v>18</v>
      </c>
    </row>
    <row r="52" spans="1:29" x14ac:dyDescent="0.25">
      <c r="A52" s="50">
        <v>4</v>
      </c>
      <c r="B52" s="74">
        <f t="shared" si="31"/>
        <v>2015</v>
      </c>
      <c r="C52" s="72">
        <f>'SCH P INPUTS'!C61</f>
        <v>0</v>
      </c>
      <c r="D52" s="70">
        <f t="shared" si="24"/>
        <v>0.95129099999999989</v>
      </c>
      <c r="E52" s="71">
        <f t="shared" si="25"/>
        <v>0</v>
      </c>
      <c r="F52" s="72">
        <f>'SCH P INPUTS'!C61+'SCH P INPUTS'!D61+'SCH P INPUTS'!E61</f>
        <v>0</v>
      </c>
      <c r="G52" s="70">
        <f>'2022 DISCOUNT FACTORS'!C43</f>
        <v>0.95129099999999989</v>
      </c>
      <c r="H52" s="71">
        <f t="shared" si="26"/>
        <v>0</v>
      </c>
      <c r="I52" s="73" t="s">
        <v>17</v>
      </c>
      <c r="K52" s="50">
        <v>4</v>
      </c>
      <c r="L52" s="74">
        <f t="shared" si="27"/>
        <v>2015</v>
      </c>
      <c r="M52" s="93"/>
      <c r="N52" s="93"/>
      <c r="O52" s="93"/>
      <c r="P52" s="93"/>
      <c r="Q52" s="94"/>
      <c r="R52" s="95"/>
      <c r="S52" s="81"/>
      <c r="U52" s="50">
        <v>4</v>
      </c>
      <c r="V52" s="74">
        <f t="shared" si="32"/>
        <v>2015</v>
      </c>
      <c r="W52" s="72">
        <f>'SCH P INPUTS'!O61</f>
        <v>0</v>
      </c>
      <c r="X52" s="70">
        <f t="shared" si="28"/>
        <v>0.91017700000000001</v>
      </c>
      <c r="Y52" s="71">
        <f t="shared" si="29"/>
        <v>0</v>
      </c>
      <c r="Z52" s="72">
        <f>'SCH P INPUTS'!O61+'SCH P INPUTS'!P61+'SCH P INPUTS'!Q61</f>
        <v>0</v>
      </c>
      <c r="AA52" s="70">
        <f>'2022 DISCOUNT FACTORS'!E43</f>
        <v>0.91017700000000001</v>
      </c>
      <c r="AB52" s="71">
        <f t="shared" si="30"/>
        <v>0</v>
      </c>
      <c r="AC52" s="73" t="s">
        <v>17</v>
      </c>
    </row>
    <row r="53" spans="1:29" x14ac:dyDescent="0.25">
      <c r="A53" s="50">
        <v>5</v>
      </c>
      <c r="B53" s="74">
        <f t="shared" si="31"/>
        <v>2016</v>
      </c>
      <c r="C53" s="72">
        <f>'SCH P INPUTS'!C62</f>
        <v>0</v>
      </c>
      <c r="D53" s="70">
        <f t="shared" si="24"/>
        <v>0.94242300000000001</v>
      </c>
      <c r="E53" s="71">
        <f t="shared" si="25"/>
        <v>0</v>
      </c>
      <c r="F53" s="72">
        <f>'SCH P INPUTS'!C62+'SCH P INPUTS'!D62+'SCH P INPUTS'!E62</f>
        <v>0</v>
      </c>
      <c r="G53" s="70">
        <f>'2022 DISCOUNT FACTORS'!C42</f>
        <v>0.94242300000000001</v>
      </c>
      <c r="H53" s="71">
        <f t="shared" si="26"/>
        <v>0</v>
      </c>
      <c r="I53" s="73" t="s">
        <v>16</v>
      </c>
      <c r="K53" s="50">
        <v>5</v>
      </c>
      <c r="L53" s="74">
        <f t="shared" si="27"/>
        <v>2016</v>
      </c>
      <c r="M53" s="93"/>
      <c r="N53" s="93"/>
      <c r="O53" s="93"/>
      <c r="P53" s="93"/>
      <c r="Q53" s="94"/>
      <c r="R53" s="95"/>
      <c r="S53" s="81"/>
      <c r="U53" s="50">
        <v>5</v>
      </c>
      <c r="V53" s="74">
        <f t="shared" si="32"/>
        <v>2016</v>
      </c>
      <c r="W53" s="72">
        <f>'SCH P INPUTS'!O62</f>
        <v>0</v>
      </c>
      <c r="X53" s="70">
        <f t="shared" si="28"/>
        <v>0.91315400000000002</v>
      </c>
      <c r="Y53" s="71">
        <f t="shared" si="29"/>
        <v>0</v>
      </c>
      <c r="Z53" s="72">
        <f>'SCH P INPUTS'!O62+'SCH P INPUTS'!P62+'SCH P INPUTS'!Q62</f>
        <v>0</v>
      </c>
      <c r="AA53" s="70">
        <f>'2022 DISCOUNT FACTORS'!E42</f>
        <v>0.91315400000000002</v>
      </c>
      <c r="AB53" s="71">
        <f t="shared" si="30"/>
        <v>0</v>
      </c>
      <c r="AC53" s="73" t="s">
        <v>16</v>
      </c>
    </row>
    <row r="54" spans="1:29" x14ac:dyDescent="0.25">
      <c r="A54" s="50">
        <v>6</v>
      </c>
      <c r="B54" s="74">
        <f t="shared" si="31"/>
        <v>2017</v>
      </c>
      <c r="C54" s="72">
        <f>'SCH P INPUTS'!C63</f>
        <v>0</v>
      </c>
      <c r="D54" s="70">
        <f t="shared" si="24"/>
        <v>0.93303499999999995</v>
      </c>
      <c r="E54" s="71">
        <f t="shared" si="25"/>
        <v>0</v>
      </c>
      <c r="F54" s="72">
        <f>'SCH P INPUTS'!C63+'SCH P INPUTS'!D63+'SCH P INPUTS'!E63</f>
        <v>0</v>
      </c>
      <c r="G54" s="70">
        <f>'2022 DISCOUNT FACTORS'!C41</f>
        <v>0.93303499999999995</v>
      </c>
      <c r="H54" s="71">
        <f t="shared" si="26"/>
        <v>0</v>
      </c>
      <c r="I54" s="73" t="s">
        <v>15</v>
      </c>
      <c r="K54" s="50">
        <v>6</v>
      </c>
      <c r="L54" s="74">
        <f t="shared" si="27"/>
        <v>2017</v>
      </c>
      <c r="M54" s="93"/>
      <c r="N54" s="93"/>
      <c r="O54" s="93"/>
      <c r="P54" s="93"/>
      <c r="Q54" s="94"/>
      <c r="R54" s="95"/>
      <c r="S54" s="81"/>
      <c r="U54" s="50">
        <v>6</v>
      </c>
      <c r="V54" s="74">
        <f t="shared" si="32"/>
        <v>2017</v>
      </c>
      <c r="W54" s="72">
        <f>'SCH P INPUTS'!O63</f>
        <v>0</v>
      </c>
      <c r="X54" s="70">
        <f t="shared" si="28"/>
        <v>0.91603899999999994</v>
      </c>
      <c r="Y54" s="71">
        <f t="shared" si="29"/>
        <v>0</v>
      </c>
      <c r="Z54" s="72">
        <f>'SCH P INPUTS'!O63+'SCH P INPUTS'!P63+'SCH P INPUTS'!Q63</f>
        <v>0</v>
      </c>
      <c r="AA54" s="70">
        <f>'2022 DISCOUNT FACTORS'!E41</f>
        <v>0.91603899999999994</v>
      </c>
      <c r="AB54" s="71">
        <f>Z54*AA54</f>
        <v>0</v>
      </c>
      <c r="AC54" s="73" t="s">
        <v>15</v>
      </c>
    </row>
    <row r="55" spans="1:29" x14ac:dyDescent="0.25">
      <c r="A55" s="50">
        <v>7</v>
      </c>
      <c r="B55" s="74">
        <f t="shared" si="31"/>
        <v>2018</v>
      </c>
      <c r="C55" s="72">
        <f>'SCH P INPUTS'!C64</f>
        <v>0</v>
      </c>
      <c r="D55" s="70">
        <f t="shared" si="24"/>
        <v>0.932805</v>
      </c>
      <c r="E55" s="71">
        <f t="shared" si="25"/>
        <v>0</v>
      </c>
      <c r="F55" s="72">
        <f>'SCH P INPUTS'!C64+'SCH P INPUTS'!D64+'SCH P INPUTS'!E64</f>
        <v>0</v>
      </c>
      <c r="G55" s="70">
        <f>'2022 DISCOUNT FACTORS'!C40</f>
        <v>0.932805</v>
      </c>
      <c r="H55" s="71">
        <f>F55*G55</f>
        <v>0</v>
      </c>
      <c r="I55" s="73" t="s">
        <v>14</v>
      </c>
      <c r="K55" s="50">
        <v>7</v>
      </c>
      <c r="L55" s="74">
        <f t="shared" si="27"/>
        <v>2018</v>
      </c>
      <c r="M55" s="93"/>
      <c r="N55" s="93"/>
      <c r="O55" s="93"/>
      <c r="P55" s="93"/>
      <c r="Q55" s="94"/>
      <c r="R55" s="95"/>
      <c r="S55" s="81"/>
      <c r="U55" s="50">
        <v>7</v>
      </c>
      <c r="V55" s="74">
        <f t="shared" si="32"/>
        <v>2018</v>
      </c>
      <c r="W55" s="72">
        <f>'SCH P INPUTS'!O64</f>
        <v>0</v>
      </c>
      <c r="X55" s="70">
        <f t="shared" si="28"/>
        <v>0.9140640000000001</v>
      </c>
      <c r="Y55" s="71">
        <f t="shared" si="29"/>
        <v>0</v>
      </c>
      <c r="Z55" s="72">
        <f>'SCH P INPUTS'!O64+'SCH P INPUTS'!P64+'SCH P INPUTS'!Q64</f>
        <v>0</v>
      </c>
      <c r="AA55" s="70">
        <f>'2022 DISCOUNT FACTORS'!E40</f>
        <v>0.9140640000000001</v>
      </c>
      <c r="AB55" s="71">
        <f t="shared" si="30"/>
        <v>0</v>
      </c>
      <c r="AC55" s="73" t="s">
        <v>14</v>
      </c>
    </row>
    <row r="56" spans="1:29" x14ac:dyDescent="0.25">
      <c r="A56" s="50">
        <v>8</v>
      </c>
      <c r="B56" s="74">
        <f t="shared" si="31"/>
        <v>2019</v>
      </c>
      <c r="C56" s="72">
        <f>'SCH P INPUTS'!C65</f>
        <v>0</v>
      </c>
      <c r="D56" s="70">
        <f t="shared" si="24"/>
        <v>0.92813000000000001</v>
      </c>
      <c r="E56" s="71">
        <f t="shared" si="25"/>
        <v>0</v>
      </c>
      <c r="F56" s="72">
        <f>'SCH P INPUTS'!C65+'SCH P INPUTS'!D65+'SCH P INPUTS'!E65</f>
        <v>0</v>
      </c>
      <c r="G56" s="70">
        <f>'2022 DISCOUNT FACTORS'!C39</f>
        <v>0.92813000000000001</v>
      </c>
      <c r="H56" s="71">
        <f t="shared" si="26"/>
        <v>0</v>
      </c>
      <c r="I56" s="73" t="s">
        <v>13</v>
      </c>
      <c r="K56" s="50">
        <v>8</v>
      </c>
      <c r="L56" s="74">
        <f t="shared" si="27"/>
        <v>2019</v>
      </c>
      <c r="M56" s="93"/>
      <c r="N56" s="93"/>
      <c r="O56" s="93"/>
      <c r="P56" s="93"/>
      <c r="Q56" s="94"/>
      <c r="R56" s="95"/>
      <c r="S56" s="81"/>
      <c r="U56" s="50">
        <v>8</v>
      </c>
      <c r="V56" s="74">
        <f t="shared" si="32"/>
        <v>2019</v>
      </c>
      <c r="W56" s="72">
        <f>'SCH P INPUTS'!O65</f>
        <v>0</v>
      </c>
      <c r="X56" s="70">
        <f t="shared" si="28"/>
        <v>0.92886400000000002</v>
      </c>
      <c r="Y56" s="71">
        <f>W56*X56</f>
        <v>0</v>
      </c>
      <c r="Z56" s="72">
        <f>'SCH P INPUTS'!O65+'SCH P INPUTS'!P65+'SCH P INPUTS'!Q65</f>
        <v>0</v>
      </c>
      <c r="AA56" s="70">
        <f>'2022 DISCOUNT FACTORS'!E39</f>
        <v>0.92886400000000002</v>
      </c>
      <c r="AB56" s="71">
        <f t="shared" si="30"/>
        <v>0</v>
      </c>
      <c r="AC56" s="73" t="s">
        <v>13</v>
      </c>
    </row>
    <row r="57" spans="1:29" x14ac:dyDescent="0.25">
      <c r="A57" s="50">
        <v>9</v>
      </c>
      <c r="B57" s="74">
        <f t="shared" si="31"/>
        <v>2020</v>
      </c>
      <c r="C57" s="72">
        <f>'SCH P INPUTS'!C66</f>
        <v>0</v>
      </c>
      <c r="D57" s="70">
        <f t="shared" si="24"/>
        <v>0.92542100000000005</v>
      </c>
      <c r="E57" s="71">
        <f t="shared" si="25"/>
        <v>0</v>
      </c>
      <c r="F57" s="72">
        <f>'SCH P INPUTS'!C66+'SCH P INPUTS'!D66+'SCH P INPUTS'!E66</f>
        <v>0</v>
      </c>
      <c r="G57" s="70">
        <f>'2022 DISCOUNT FACTORS'!C38</f>
        <v>0.92542100000000005</v>
      </c>
      <c r="H57" s="71">
        <f t="shared" si="26"/>
        <v>0</v>
      </c>
      <c r="I57" s="73" t="s">
        <v>12</v>
      </c>
      <c r="K57" s="50">
        <v>9</v>
      </c>
      <c r="L57" s="74">
        <f t="shared" si="27"/>
        <v>2020</v>
      </c>
      <c r="M57" s="96"/>
      <c r="N57" s="96"/>
      <c r="O57" s="96"/>
      <c r="P57" s="96"/>
      <c r="Q57" s="94"/>
      <c r="R57" s="97"/>
      <c r="S57" s="81"/>
      <c r="U57" s="50">
        <v>9</v>
      </c>
      <c r="V57" s="74">
        <f t="shared" si="32"/>
        <v>2020</v>
      </c>
      <c r="W57" s="72">
        <f>'SCH P INPUTS'!O66</f>
        <v>0</v>
      </c>
      <c r="X57" s="70">
        <f t="shared" si="28"/>
        <v>0.93700399999999995</v>
      </c>
      <c r="Y57" s="71">
        <f t="shared" si="29"/>
        <v>0</v>
      </c>
      <c r="Z57" s="72">
        <f>'SCH P INPUTS'!O66+'SCH P INPUTS'!P66+'SCH P INPUTS'!Q66</f>
        <v>0</v>
      </c>
      <c r="AA57" s="70">
        <f>'2022 DISCOUNT FACTORS'!E38</f>
        <v>0.93700399999999995</v>
      </c>
      <c r="AB57" s="71">
        <f t="shared" si="30"/>
        <v>0</v>
      </c>
      <c r="AC57" s="73" t="s">
        <v>12</v>
      </c>
    </row>
    <row r="58" spans="1:29" x14ac:dyDescent="0.25">
      <c r="A58" s="50">
        <v>10</v>
      </c>
      <c r="B58" s="74">
        <f t="shared" si="31"/>
        <v>2021</v>
      </c>
      <c r="C58" s="72">
        <f>'SCH P INPUTS'!C67</f>
        <v>0</v>
      </c>
      <c r="D58" s="70">
        <f t="shared" si="24"/>
        <v>0.92871700000000001</v>
      </c>
      <c r="E58" s="71">
        <f t="shared" si="25"/>
        <v>0</v>
      </c>
      <c r="F58" s="72">
        <f>'SCH P INPUTS'!C67+'SCH P INPUTS'!D67+'SCH P INPUTS'!E67</f>
        <v>0</v>
      </c>
      <c r="G58" s="70">
        <f>'2022 DISCOUNT FACTORS'!C37</f>
        <v>0.92871700000000001</v>
      </c>
      <c r="H58" s="71">
        <f t="shared" si="26"/>
        <v>0</v>
      </c>
      <c r="I58" s="73" t="s">
        <v>11</v>
      </c>
      <c r="K58" s="50">
        <v>10</v>
      </c>
      <c r="L58" s="74">
        <f t="shared" si="27"/>
        <v>2021</v>
      </c>
      <c r="M58" s="96"/>
      <c r="N58" s="96"/>
      <c r="O58" s="96"/>
      <c r="P58" s="96"/>
      <c r="Q58" s="94"/>
      <c r="R58" s="97"/>
      <c r="S58" s="73" t="s">
        <v>11</v>
      </c>
      <c r="U58" s="50">
        <v>10</v>
      </c>
      <c r="V58" s="74">
        <f t="shared" si="32"/>
        <v>2021</v>
      </c>
      <c r="W58" s="72">
        <f>'SCH P INPUTS'!O67</f>
        <v>0</v>
      </c>
      <c r="X58" s="70">
        <f t="shared" si="28"/>
        <v>0.93872500000000003</v>
      </c>
      <c r="Y58" s="71">
        <f t="shared" si="29"/>
        <v>0</v>
      </c>
      <c r="Z58" s="72">
        <f>'SCH P INPUTS'!O67+'SCH P INPUTS'!P67+'SCH P INPUTS'!Q67</f>
        <v>0</v>
      </c>
      <c r="AA58" s="70">
        <f>'2022 DISCOUNT FACTORS'!E37</f>
        <v>0.93872500000000003</v>
      </c>
      <c r="AB58" s="71">
        <f t="shared" si="30"/>
        <v>0</v>
      </c>
      <c r="AC58" s="73" t="s">
        <v>11</v>
      </c>
    </row>
    <row r="59" spans="1:29" x14ac:dyDescent="0.25">
      <c r="A59" s="62">
        <v>11</v>
      </c>
      <c r="B59" s="75">
        <f t="shared" si="31"/>
        <v>2022</v>
      </c>
      <c r="C59" s="76">
        <f>'SCH P INPUTS'!C68</f>
        <v>0</v>
      </c>
      <c r="D59" s="77">
        <f t="shared" si="24"/>
        <v>0.92314600000000002</v>
      </c>
      <c r="E59" s="78">
        <f>C59*D59</f>
        <v>0</v>
      </c>
      <c r="F59" s="76">
        <f>'SCH P INPUTS'!C68+'SCH P INPUTS'!D68+'SCH P INPUTS'!E68</f>
        <v>0</v>
      </c>
      <c r="G59" s="77">
        <f>'2022 DISCOUNT FACTORS'!C36</f>
        <v>0.92314600000000002</v>
      </c>
      <c r="H59" s="78">
        <f t="shared" si="26"/>
        <v>0</v>
      </c>
      <c r="I59" s="73" t="s">
        <v>10</v>
      </c>
      <c r="K59" s="62">
        <v>11</v>
      </c>
      <c r="L59" s="75">
        <f t="shared" si="27"/>
        <v>2022</v>
      </c>
      <c r="M59" s="76">
        <f>'SCH P INPUTS'!I68</f>
        <v>0</v>
      </c>
      <c r="N59" s="77">
        <f>Q59</f>
        <v>0.98682599999999998</v>
      </c>
      <c r="O59" s="78">
        <f>M59*N59</f>
        <v>0</v>
      </c>
      <c r="P59" s="76">
        <f>'SCH P INPUTS'!I68+'SCH P INPUTS'!J68+'SCH P INPUTS'!K68</f>
        <v>0</v>
      </c>
      <c r="Q59" s="77">
        <f>'2022 DISCOUNT FACTORS'!C20</f>
        <v>0.98682599999999998</v>
      </c>
      <c r="R59" s="78">
        <f>P59*Q59</f>
        <v>0</v>
      </c>
      <c r="S59" s="73" t="s">
        <v>10</v>
      </c>
      <c r="U59" s="62">
        <v>11</v>
      </c>
      <c r="V59" s="75">
        <f t="shared" si="32"/>
        <v>2022</v>
      </c>
      <c r="W59" s="76">
        <f>'SCH P INPUTS'!O68</f>
        <v>0</v>
      </c>
      <c r="X59" s="77">
        <f t="shared" si="28"/>
        <v>0.95779899999999996</v>
      </c>
      <c r="Y59" s="78">
        <f t="shared" si="29"/>
        <v>0</v>
      </c>
      <c r="Z59" s="76">
        <f>'SCH P INPUTS'!O68+'SCH P INPUTS'!P68+'SCH P INPUTS'!Q68</f>
        <v>0</v>
      </c>
      <c r="AA59" s="77">
        <f>'2022 DISCOUNT FACTORS'!E36</f>
        <v>0.95779899999999996</v>
      </c>
      <c r="AB59" s="78">
        <f t="shared" si="30"/>
        <v>0</v>
      </c>
      <c r="AC59" s="73" t="s">
        <v>10</v>
      </c>
    </row>
    <row r="60" spans="1:29" x14ac:dyDescent="0.25">
      <c r="A60" s="62">
        <v>12</v>
      </c>
      <c r="B60" s="79" t="s">
        <v>35</v>
      </c>
      <c r="C60" s="76">
        <f>SUM(C49:C59)</f>
        <v>0</v>
      </c>
      <c r="D60" s="76"/>
      <c r="E60" s="78">
        <f>SUM(E49:E59)</f>
        <v>0</v>
      </c>
      <c r="F60" s="76">
        <f>SUM(F49:F59)</f>
        <v>0</v>
      </c>
      <c r="G60" s="76"/>
      <c r="H60" s="78">
        <f>SUM(H49:H59)</f>
        <v>0</v>
      </c>
      <c r="I60" s="81"/>
      <c r="K60" s="41">
        <v>12</v>
      </c>
      <c r="L60" s="79" t="s">
        <v>35</v>
      </c>
      <c r="M60" s="76">
        <f>SUM(M59)</f>
        <v>0</v>
      </c>
      <c r="N60" s="76"/>
      <c r="O60" s="78">
        <f>SUM(O59)</f>
        <v>0</v>
      </c>
      <c r="P60" s="76">
        <f>SUM(P59)</f>
        <v>0</v>
      </c>
      <c r="Q60" s="76"/>
      <c r="R60" s="78">
        <f>SUM(R59)</f>
        <v>0</v>
      </c>
      <c r="S60" s="81"/>
      <c r="U60" s="62">
        <v>12</v>
      </c>
      <c r="V60" s="79" t="s">
        <v>35</v>
      </c>
      <c r="W60" s="76">
        <f>SUM(W49:W59)</f>
        <v>0</v>
      </c>
      <c r="X60" s="76"/>
      <c r="Y60" s="78">
        <f>SUM(Y49:Y59)</f>
        <v>0</v>
      </c>
      <c r="Z60" s="76">
        <f>SUM(Z49:Z59)</f>
        <v>0</v>
      </c>
      <c r="AA60" s="76"/>
      <c r="AB60" s="78">
        <f>SUM(AB49:AB59)</f>
        <v>0</v>
      </c>
    </row>
    <row r="62" spans="1:29" x14ac:dyDescent="0.25">
      <c r="A62" s="134">
        <v>9</v>
      </c>
      <c r="B62" s="134"/>
      <c r="C62" s="134"/>
      <c r="D62" s="134"/>
      <c r="E62" s="134"/>
      <c r="F62" s="134"/>
      <c r="G62" s="134"/>
      <c r="H62" s="134"/>
      <c r="I62" s="57"/>
      <c r="K62" s="134">
        <v>10</v>
      </c>
      <c r="L62" s="134"/>
      <c r="M62" s="134"/>
      <c r="N62" s="134"/>
      <c r="O62" s="134"/>
      <c r="P62" s="134"/>
      <c r="Q62" s="134"/>
      <c r="R62" s="134"/>
      <c r="S62" s="57"/>
      <c r="U62" s="134">
        <v>12</v>
      </c>
      <c r="V62" s="134"/>
      <c r="W62" s="134"/>
      <c r="X62" s="134"/>
      <c r="Y62" s="134"/>
      <c r="Z62" s="134"/>
      <c r="AA62" s="134"/>
      <c r="AB62" s="134"/>
    </row>
    <row r="63" spans="1:29" x14ac:dyDescent="0.25">
      <c r="A63" s="38" t="s">
        <v>26</v>
      </c>
      <c r="C63" s="38" t="s">
        <v>3</v>
      </c>
      <c r="D63" s="38"/>
      <c r="E63" s="38"/>
      <c r="G63" s="38"/>
      <c r="H63" s="38"/>
      <c r="I63" s="38"/>
      <c r="J63" s="38"/>
      <c r="K63" s="38" t="s">
        <v>26</v>
      </c>
      <c r="M63" s="38" t="s">
        <v>4</v>
      </c>
      <c r="N63" s="38"/>
      <c r="O63" s="38"/>
      <c r="Q63" s="38"/>
      <c r="R63" s="38"/>
      <c r="S63" s="38"/>
      <c r="T63" s="38"/>
      <c r="U63" s="38" t="s">
        <v>26</v>
      </c>
      <c r="W63" s="38" t="s">
        <v>5</v>
      </c>
      <c r="X63" s="38"/>
      <c r="Y63" s="38"/>
      <c r="AA63" s="38"/>
      <c r="AB63" s="38"/>
    </row>
    <row r="64" spans="1:29" x14ac:dyDescent="0.25">
      <c r="A64" s="130"/>
      <c r="B64" s="131"/>
      <c r="C64" s="39">
        <v>23</v>
      </c>
      <c r="D64" s="39"/>
      <c r="E64" s="58"/>
      <c r="F64" s="39" t="s">
        <v>41</v>
      </c>
      <c r="G64" s="39"/>
      <c r="H64" s="58"/>
      <c r="I64" s="59"/>
      <c r="K64" s="130"/>
      <c r="L64" s="131"/>
      <c r="M64" s="39">
        <v>23</v>
      </c>
      <c r="N64" s="39"/>
      <c r="O64" s="58"/>
      <c r="P64" s="39" t="s">
        <v>41</v>
      </c>
      <c r="Q64" s="39"/>
      <c r="R64" s="58"/>
      <c r="S64" s="59"/>
      <c r="U64" s="130"/>
      <c r="V64" s="131"/>
      <c r="W64" s="39">
        <v>23</v>
      </c>
      <c r="X64" s="39"/>
      <c r="Y64" s="58"/>
      <c r="Z64" s="39" t="s">
        <v>41</v>
      </c>
      <c r="AA64" s="39"/>
      <c r="AB64" s="58"/>
    </row>
    <row r="65" spans="1:29" ht="75" x14ac:dyDescent="0.25">
      <c r="A65" s="132"/>
      <c r="B65" s="133"/>
      <c r="C65" s="60" t="s">
        <v>32</v>
      </c>
      <c r="D65" s="60" t="s">
        <v>42</v>
      </c>
      <c r="E65" s="61" t="s">
        <v>43</v>
      </c>
      <c r="F65" s="60" t="s">
        <v>44</v>
      </c>
      <c r="G65" s="60" t="s">
        <v>42</v>
      </c>
      <c r="H65" s="61" t="s">
        <v>45</v>
      </c>
      <c r="I65" s="63"/>
      <c r="K65" s="132"/>
      <c r="L65" s="133"/>
      <c r="M65" s="60" t="s">
        <v>32</v>
      </c>
      <c r="N65" s="60" t="s">
        <v>42</v>
      </c>
      <c r="O65" s="61" t="s">
        <v>43</v>
      </c>
      <c r="P65" s="60" t="s">
        <v>44</v>
      </c>
      <c r="Q65" s="60" t="s">
        <v>42</v>
      </c>
      <c r="R65" s="61" t="s">
        <v>45</v>
      </c>
      <c r="S65" s="63"/>
      <c r="U65" s="132"/>
      <c r="V65" s="133"/>
      <c r="W65" s="60" t="s">
        <v>32</v>
      </c>
      <c r="X65" s="60" t="s">
        <v>42</v>
      </c>
      <c r="Y65" s="61" t="s">
        <v>43</v>
      </c>
      <c r="Z65" s="60" t="s">
        <v>44</v>
      </c>
      <c r="AA65" s="60" t="s">
        <v>42</v>
      </c>
      <c r="AB65" s="61" t="s">
        <v>45</v>
      </c>
    </row>
    <row r="66" spans="1:29" x14ac:dyDescent="0.25">
      <c r="A66" s="48">
        <v>1</v>
      </c>
      <c r="B66" s="64" t="str">
        <f>B14</f>
        <v>Prior</v>
      </c>
      <c r="C66" s="65">
        <f>'SCH P INPUTS'!C75</f>
        <v>0</v>
      </c>
      <c r="D66" s="66">
        <f>G66</f>
        <v>0.96730000000000005</v>
      </c>
      <c r="E66" s="67">
        <f>C66*D66</f>
        <v>0</v>
      </c>
      <c r="F66" s="65">
        <f>'SCH P INPUTS'!C75+'SCH P INPUTS'!D75+'SCH P INPUTS'!E75</f>
        <v>0</v>
      </c>
      <c r="G66" s="66">
        <f>'2022 DISCOUNT FACTORS'!G46</f>
        <v>0.96730000000000005</v>
      </c>
      <c r="H66" s="67">
        <f>F66*G66</f>
        <v>0</v>
      </c>
      <c r="I66" s="68" t="s">
        <v>73</v>
      </c>
      <c r="K66" s="48">
        <v>1</v>
      </c>
      <c r="L66" s="64" t="str">
        <f>B14</f>
        <v>Prior</v>
      </c>
      <c r="M66" s="65">
        <f>'SCH P INPUTS'!I75</f>
        <v>0</v>
      </c>
      <c r="N66" s="66">
        <f>Q66</f>
        <v>0.98092000000000001</v>
      </c>
      <c r="O66" s="67">
        <f>M66*N66</f>
        <v>0</v>
      </c>
      <c r="P66" s="65">
        <f>'SCH P INPUTS'!I75+'SCH P INPUTS'!J75+'SCH P INPUTS'!K75</f>
        <v>0</v>
      </c>
      <c r="Q66" s="66">
        <f>'2022 DISCOUNT FACTORS'!F46</f>
        <v>0.98092000000000001</v>
      </c>
      <c r="R66" s="67">
        <f>P66*Q66</f>
        <v>0</v>
      </c>
      <c r="S66" s="68" t="s">
        <v>73</v>
      </c>
      <c r="U66" s="48">
        <v>1</v>
      </c>
      <c r="V66" s="64" t="str">
        <f>B14</f>
        <v>Prior</v>
      </c>
      <c r="W66" s="65">
        <f>'SCH P INPUTS'!O75</f>
        <v>0</v>
      </c>
      <c r="X66" s="66">
        <f>AA66</f>
        <v>0.98483399999999999</v>
      </c>
      <c r="Y66" s="67">
        <f>W66*X66</f>
        <v>0</v>
      </c>
      <c r="Z66" s="65">
        <f>'SCH P INPUTS'!O75+'SCH P INPUTS'!P75+'SCH P INPUTS'!Q75</f>
        <v>0</v>
      </c>
      <c r="AA66" s="66">
        <f>'2022 DISCOUNT FACTORS'!E29</f>
        <v>0.98483399999999999</v>
      </c>
      <c r="AB66" s="67">
        <f>Z66*AA66</f>
        <v>0</v>
      </c>
      <c r="AC66" s="82" t="s">
        <v>73</v>
      </c>
    </row>
    <row r="67" spans="1:29" x14ac:dyDescent="0.25">
      <c r="A67" s="50">
        <v>2</v>
      </c>
      <c r="B67" s="74">
        <f>B50</f>
        <v>2013</v>
      </c>
      <c r="C67" s="72">
        <f>'SCH P INPUTS'!C76</f>
        <v>0</v>
      </c>
      <c r="D67" s="70">
        <f t="shared" ref="D67:D76" si="33">G67</f>
        <v>0.94497399999999998</v>
      </c>
      <c r="E67" s="71">
        <f t="shared" ref="E67:E76" si="34">C67*D67</f>
        <v>0</v>
      </c>
      <c r="F67" s="72">
        <f>'SCH P INPUTS'!C76+'SCH P INPUTS'!D76+'SCH P INPUTS'!E76</f>
        <v>0</v>
      </c>
      <c r="G67" s="70">
        <f>'2022 DISCOUNT FACTORS'!G45</f>
        <v>0.94497399999999998</v>
      </c>
      <c r="H67" s="71">
        <f t="shared" ref="H67:H76" si="35">F67*G67</f>
        <v>0</v>
      </c>
      <c r="I67" s="73" t="s">
        <v>19</v>
      </c>
      <c r="K67" s="50">
        <v>2</v>
      </c>
      <c r="L67" s="74">
        <f t="shared" ref="L67:L76" si="36">B67</f>
        <v>2013</v>
      </c>
      <c r="M67" s="72">
        <f>'SCH P INPUTS'!I76</f>
        <v>0</v>
      </c>
      <c r="N67" s="70">
        <f t="shared" ref="N67:N76" si="37">Q67</f>
        <v>0.96687600000000007</v>
      </c>
      <c r="O67" s="71">
        <f t="shared" ref="O67:O76" si="38">M67*N67</f>
        <v>0</v>
      </c>
      <c r="P67" s="72">
        <f>'SCH P INPUTS'!I76+'SCH P INPUTS'!J76+'SCH P INPUTS'!K76</f>
        <v>0</v>
      </c>
      <c r="Q67" s="70">
        <f>'2022 DISCOUNT FACTORS'!F45</f>
        <v>0.96687600000000007</v>
      </c>
      <c r="R67" s="71">
        <f t="shared" ref="R67:R76" si="39">P67*Q67</f>
        <v>0</v>
      </c>
      <c r="S67" s="73" t="s">
        <v>19</v>
      </c>
      <c r="U67" s="50">
        <v>2</v>
      </c>
      <c r="V67" s="74">
        <f>L67</f>
        <v>2013</v>
      </c>
      <c r="W67" s="94"/>
      <c r="X67" s="93"/>
      <c r="Y67" s="98"/>
      <c r="Z67" s="94"/>
      <c r="AA67" s="94"/>
      <c r="AB67" s="98"/>
      <c r="AC67" s="81"/>
    </row>
    <row r="68" spans="1:29" x14ac:dyDescent="0.25">
      <c r="A68" s="50">
        <v>3</v>
      </c>
      <c r="B68" s="74">
        <f t="shared" ref="B68:B76" si="40">B51</f>
        <v>2014</v>
      </c>
      <c r="C68" s="72">
        <f>'SCH P INPUTS'!C77</f>
        <v>0</v>
      </c>
      <c r="D68" s="70">
        <f t="shared" si="33"/>
        <v>0.92622799999999994</v>
      </c>
      <c r="E68" s="71">
        <f t="shared" si="34"/>
        <v>0</v>
      </c>
      <c r="F68" s="72">
        <f>'SCH P INPUTS'!C77+'SCH P INPUTS'!D77+'SCH P INPUTS'!E77</f>
        <v>0</v>
      </c>
      <c r="G68" s="70">
        <f>'2022 DISCOUNT FACTORS'!G44</f>
        <v>0.92622799999999994</v>
      </c>
      <c r="H68" s="71">
        <f t="shared" si="35"/>
        <v>0</v>
      </c>
      <c r="I68" s="73" t="s">
        <v>18</v>
      </c>
      <c r="K68" s="50">
        <v>3</v>
      </c>
      <c r="L68" s="74">
        <f t="shared" si="36"/>
        <v>2014</v>
      </c>
      <c r="M68" s="72">
        <f>'SCH P INPUTS'!I77</f>
        <v>0</v>
      </c>
      <c r="N68" s="70">
        <f t="shared" si="37"/>
        <v>0.949264</v>
      </c>
      <c r="O68" s="71">
        <f t="shared" si="38"/>
        <v>0</v>
      </c>
      <c r="P68" s="72">
        <f>'SCH P INPUTS'!I77+'SCH P INPUTS'!J77+'SCH P INPUTS'!K77</f>
        <v>0</v>
      </c>
      <c r="Q68" s="70">
        <f>'2022 DISCOUNT FACTORS'!F44</f>
        <v>0.949264</v>
      </c>
      <c r="R68" s="71">
        <f t="shared" si="39"/>
        <v>0</v>
      </c>
      <c r="S68" s="73" t="s">
        <v>18</v>
      </c>
      <c r="U68" s="50">
        <v>3</v>
      </c>
      <c r="V68" s="74">
        <f t="shared" ref="V68:V76" si="41">L68</f>
        <v>2014</v>
      </c>
      <c r="W68" s="94"/>
      <c r="X68" s="93"/>
      <c r="Y68" s="98"/>
      <c r="Z68" s="94"/>
      <c r="AA68" s="94"/>
      <c r="AB68" s="98"/>
      <c r="AC68" s="81"/>
    </row>
    <row r="69" spans="1:29" x14ac:dyDescent="0.25">
      <c r="A69" s="50">
        <v>4</v>
      </c>
      <c r="B69" s="74">
        <f t="shared" si="40"/>
        <v>2015</v>
      </c>
      <c r="C69" s="72">
        <f>'SCH P INPUTS'!C78</f>
        <v>0</v>
      </c>
      <c r="D69" s="70">
        <f t="shared" si="33"/>
        <v>0.91983000000000004</v>
      </c>
      <c r="E69" s="71">
        <f t="shared" si="34"/>
        <v>0</v>
      </c>
      <c r="F69" s="72">
        <f>'SCH P INPUTS'!C78+'SCH P INPUTS'!D78+'SCH P INPUTS'!E78</f>
        <v>0</v>
      </c>
      <c r="G69" s="70">
        <f>'2022 DISCOUNT FACTORS'!G43</f>
        <v>0.91983000000000004</v>
      </c>
      <c r="H69" s="71">
        <f t="shared" si="35"/>
        <v>0</v>
      </c>
      <c r="I69" s="73" t="s">
        <v>17</v>
      </c>
      <c r="K69" s="50">
        <v>4</v>
      </c>
      <c r="L69" s="74">
        <f t="shared" si="36"/>
        <v>2015</v>
      </c>
      <c r="M69" s="72">
        <f>'SCH P INPUTS'!I78</f>
        <v>0</v>
      </c>
      <c r="N69" s="70">
        <f t="shared" si="37"/>
        <v>0.93837800000000005</v>
      </c>
      <c r="O69" s="71">
        <f t="shared" si="38"/>
        <v>0</v>
      </c>
      <c r="P69" s="72">
        <f>'SCH P INPUTS'!I78+'SCH P INPUTS'!J78+'SCH P INPUTS'!K78</f>
        <v>0</v>
      </c>
      <c r="Q69" s="70">
        <f>'2022 DISCOUNT FACTORS'!F43</f>
        <v>0.93837800000000005</v>
      </c>
      <c r="R69" s="71">
        <f t="shared" si="39"/>
        <v>0</v>
      </c>
      <c r="S69" s="73" t="s">
        <v>17</v>
      </c>
      <c r="U69" s="50">
        <v>4</v>
      </c>
      <c r="V69" s="74">
        <f t="shared" si="41"/>
        <v>2015</v>
      </c>
      <c r="W69" s="94"/>
      <c r="X69" s="93"/>
      <c r="Y69" s="98"/>
      <c r="Z69" s="94"/>
      <c r="AA69" s="94"/>
      <c r="AB69" s="98"/>
      <c r="AC69" s="81"/>
    </row>
    <row r="70" spans="1:29" x14ac:dyDescent="0.25">
      <c r="A70" s="50">
        <v>5</v>
      </c>
      <c r="B70" s="74">
        <f t="shared" si="40"/>
        <v>2016</v>
      </c>
      <c r="C70" s="72">
        <f>'SCH P INPUTS'!C79</f>
        <v>0</v>
      </c>
      <c r="D70" s="70">
        <f t="shared" si="33"/>
        <v>0.90778800000000004</v>
      </c>
      <c r="E70" s="71">
        <f t="shared" si="34"/>
        <v>0</v>
      </c>
      <c r="F70" s="72">
        <f>'SCH P INPUTS'!C79+'SCH P INPUTS'!D79+'SCH P INPUTS'!E79</f>
        <v>0</v>
      </c>
      <c r="G70" s="70">
        <f>'2022 DISCOUNT FACTORS'!G42</f>
        <v>0.90778800000000004</v>
      </c>
      <c r="H70" s="71">
        <f>F70*G70</f>
        <v>0</v>
      </c>
      <c r="I70" s="73" t="s">
        <v>16</v>
      </c>
      <c r="K70" s="50">
        <v>5</v>
      </c>
      <c r="L70" s="74">
        <f t="shared" si="36"/>
        <v>2016</v>
      </c>
      <c r="M70" s="72">
        <f>'SCH P INPUTS'!I79</f>
        <v>0</v>
      </c>
      <c r="N70" s="70">
        <f t="shared" si="37"/>
        <v>0.93076999999999999</v>
      </c>
      <c r="O70" s="71">
        <f t="shared" si="38"/>
        <v>0</v>
      </c>
      <c r="P70" s="72">
        <f>'SCH P INPUTS'!I79+'SCH P INPUTS'!J79+'SCH P INPUTS'!K79</f>
        <v>0</v>
      </c>
      <c r="Q70" s="70">
        <f>'2022 DISCOUNT FACTORS'!F42</f>
        <v>0.93076999999999999</v>
      </c>
      <c r="R70" s="71">
        <f t="shared" si="39"/>
        <v>0</v>
      </c>
      <c r="S70" s="73" t="s">
        <v>16</v>
      </c>
      <c r="U70" s="50">
        <v>5</v>
      </c>
      <c r="V70" s="74">
        <f t="shared" si="41"/>
        <v>2016</v>
      </c>
      <c r="W70" s="94"/>
      <c r="X70" s="93"/>
      <c r="Y70" s="98"/>
      <c r="Z70" s="94"/>
      <c r="AA70" s="94"/>
      <c r="AB70" s="98"/>
      <c r="AC70" s="81"/>
    </row>
    <row r="71" spans="1:29" x14ac:dyDescent="0.25">
      <c r="A71" s="50">
        <v>6</v>
      </c>
      <c r="B71" s="74">
        <f t="shared" si="40"/>
        <v>2017</v>
      </c>
      <c r="C71" s="72">
        <f>'SCH P INPUTS'!C80</f>
        <v>0</v>
      </c>
      <c r="D71" s="70">
        <f t="shared" si="33"/>
        <v>0.90754199999999996</v>
      </c>
      <c r="E71" s="71">
        <f t="shared" si="34"/>
        <v>0</v>
      </c>
      <c r="F71" s="72">
        <f>'SCH P INPUTS'!C80+'SCH P INPUTS'!D80+'SCH P INPUTS'!E80</f>
        <v>0</v>
      </c>
      <c r="G71" s="70">
        <f>'2022 DISCOUNT FACTORS'!G41</f>
        <v>0.90754199999999996</v>
      </c>
      <c r="H71" s="71">
        <f t="shared" si="35"/>
        <v>0</v>
      </c>
      <c r="I71" s="73" t="s">
        <v>15</v>
      </c>
      <c r="K71" s="50">
        <v>6</v>
      </c>
      <c r="L71" s="74">
        <f t="shared" si="36"/>
        <v>2017</v>
      </c>
      <c r="M71" s="72">
        <f>'SCH P INPUTS'!I80</f>
        <v>0</v>
      </c>
      <c r="N71" s="70">
        <f t="shared" si="37"/>
        <v>0.92603999999999997</v>
      </c>
      <c r="O71" s="71">
        <f t="shared" si="38"/>
        <v>0</v>
      </c>
      <c r="P71" s="72">
        <f>'SCH P INPUTS'!I80+'SCH P INPUTS'!J80+'SCH P INPUTS'!K80</f>
        <v>0</v>
      </c>
      <c r="Q71" s="70">
        <f>'2022 DISCOUNT FACTORS'!F41</f>
        <v>0.92603999999999997</v>
      </c>
      <c r="R71" s="71">
        <f>P71*Q71</f>
        <v>0</v>
      </c>
      <c r="S71" s="73" t="s">
        <v>15</v>
      </c>
      <c r="U71" s="50">
        <v>6</v>
      </c>
      <c r="V71" s="74">
        <f t="shared" si="41"/>
        <v>2017</v>
      </c>
      <c r="W71" s="94"/>
      <c r="X71" s="93"/>
      <c r="Y71" s="98"/>
      <c r="Z71" s="94"/>
      <c r="AA71" s="94"/>
      <c r="AB71" s="98"/>
      <c r="AC71" s="81"/>
    </row>
    <row r="72" spans="1:29" x14ac:dyDescent="0.25">
      <c r="A72" s="50">
        <v>7</v>
      </c>
      <c r="B72" s="74">
        <f t="shared" si="40"/>
        <v>2018</v>
      </c>
      <c r="C72" s="72">
        <f>'SCH P INPUTS'!C81</f>
        <v>0</v>
      </c>
      <c r="D72" s="70">
        <f t="shared" si="33"/>
        <v>0.90683599999999998</v>
      </c>
      <c r="E72" s="71">
        <f t="shared" si="34"/>
        <v>0</v>
      </c>
      <c r="F72" s="72">
        <f>'SCH P INPUTS'!C81+'SCH P INPUTS'!D81+'SCH P INPUTS'!E81</f>
        <v>0</v>
      </c>
      <c r="G72" s="70">
        <f>'2022 DISCOUNT FACTORS'!G40</f>
        <v>0.90683599999999998</v>
      </c>
      <c r="H72" s="71">
        <f t="shared" si="35"/>
        <v>0</v>
      </c>
      <c r="I72" s="73" t="s">
        <v>14</v>
      </c>
      <c r="K72" s="50">
        <v>7</v>
      </c>
      <c r="L72" s="74">
        <f t="shared" si="36"/>
        <v>2018</v>
      </c>
      <c r="M72" s="72">
        <f>'SCH P INPUTS'!I81</f>
        <v>0</v>
      </c>
      <c r="N72" s="70">
        <f t="shared" si="37"/>
        <v>0.92097600000000002</v>
      </c>
      <c r="O72" s="71">
        <f t="shared" si="38"/>
        <v>0</v>
      </c>
      <c r="P72" s="72">
        <f>'SCH P INPUTS'!I81+'SCH P INPUTS'!J81+'SCH P INPUTS'!K81</f>
        <v>0</v>
      </c>
      <c r="Q72" s="70">
        <f>'2022 DISCOUNT FACTORS'!F40</f>
        <v>0.92097600000000002</v>
      </c>
      <c r="R72" s="71">
        <f t="shared" si="39"/>
        <v>0</v>
      </c>
      <c r="S72" s="73" t="s">
        <v>14</v>
      </c>
      <c r="U72" s="50">
        <v>7</v>
      </c>
      <c r="V72" s="74">
        <f t="shared" si="41"/>
        <v>2018</v>
      </c>
      <c r="W72" s="94"/>
      <c r="X72" s="93"/>
      <c r="Y72" s="98"/>
      <c r="Z72" s="94"/>
      <c r="AA72" s="94"/>
      <c r="AB72" s="98"/>
      <c r="AC72" s="81"/>
    </row>
    <row r="73" spans="1:29" x14ac:dyDescent="0.25">
      <c r="A73" s="50">
        <v>8</v>
      </c>
      <c r="B73" s="74">
        <f t="shared" si="40"/>
        <v>2019</v>
      </c>
      <c r="C73" s="72">
        <f>'SCH P INPUTS'!C82</f>
        <v>0</v>
      </c>
      <c r="D73" s="70">
        <f t="shared" si="33"/>
        <v>0.90498900000000004</v>
      </c>
      <c r="E73" s="71">
        <f t="shared" si="34"/>
        <v>0</v>
      </c>
      <c r="F73" s="72">
        <f>'SCH P INPUTS'!C82+'SCH P INPUTS'!D82+'SCH P INPUTS'!E82</f>
        <v>0</v>
      </c>
      <c r="G73" s="70">
        <f>'2022 DISCOUNT FACTORS'!G39</f>
        <v>0.90498900000000004</v>
      </c>
      <c r="H73" s="71">
        <f t="shared" si="35"/>
        <v>0</v>
      </c>
      <c r="I73" s="73" t="s">
        <v>13</v>
      </c>
      <c r="K73" s="50">
        <v>8</v>
      </c>
      <c r="L73" s="74">
        <f t="shared" si="36"/>
        <v>2019</v>
      </c>
      <c r="M73" s="72">
        <f>'SCH P INPUTS'!I82</f>
        <v>0</v>
      </c>
      <c r="N73" s="70">
        <f t="shared" si="37"/>
        <v>0.91876400000000003</v>
      </c>
      <c r="O73" s="71">
        <f t="shared" si="38"/>
        <v>0</v>
      </c>
      <c r="P73" s="72">
        <f>'SCH P INPUTS'!I82+'SCH P INPUTS'!J82+'SCH P INPUTS'!K82</f>
        <v>0</v>
      </c>
      <c r="Q73" s="70">
        <f>'2022 DISCOUNT FACTORS'!F39</f>
        <v>0.91876400000000003</v>
      </c>
      <c r="R73" s="71">
        <f t="shared" si="39"/>
        <v>0</v>
      </c>
      <c r="S73" s="73" t="s">
        <v>13</v>
      </c>
      <c r="U73" s="50">
        <v>8</v>
      </c>
      <c r="V73" s="74">
        <f t="shared" si="41"/>
        <v>2019</v>
      </c>
      <c r="W73" s="94"/>
      <c r="X73" s="93"/>
      <c r="Y73" s="98"/>
      <c r="Z73" s="94"/>
      <c r="AA73" s="94"/>
      <c r="AB73" s="98"/>
      <c r="AC73" s="81"/>
    </row>
    <row r="74" spans="1:29" x14ac:dyDescent="0.25">
      <c r="A74" s="50">
        <v>9</v>
      </c>
      <c r="B74" s="74">
        <f t="shared" si="40"/>
        <v>2020</v>
      </c>
      <c r="C74" s="72">
        <f>'SCH P INPUTS'!C83</f>
        <v>0</v>
      </c>
      <c r="D74" s="70">
        <f t="shared" si="33"/>
        <v>0.90354800000000002</v>
      </c>
      <c r="E74" s="71">
        <f t="shared" si="34"/>
        <v>0</v>
      </c>
      <c r="F74" s="72">
        <f>'SCH P INPUTS'!C83+'SCH P INPUTS'!D83+'SCH P INPUTS'!E83</f>
        <v>0</v>
      </c>
      <c r="G74" s="70">
        <f>'2022 DISCOUNT FACTORS'!G38</f>
        <v>0.90354800000000002</v>
      </c>
      <c r="H74" s="71">
        <f t="shared" si="35"/>
        <v>0</v>
      </c>
      <c r="I74" s="73" t="s">
        <v>12</v>
      </c>
      <c r="K74" s="50">
        <v>9</v>
      </c>
      <c r="L74" s="74">
        <f t="shared" si="36"/>
        <v>2020</v>
      </c>
      <c r="M74" s="72">
        <f>'SCH P INPUTS'!I83</f>
        <v>0</v>
      </c>
      <c r="N74" s="70">
        <f t="shared" si="37"/>
        <v>0.91857699999999998</v>
      </c>
      <c r="O74" s="71">
        <f>M74*N74</f>
        <v>0</v>
      </c>
      <c r="P74" s="72">
        <f>'SCH P INPUTS'!I83+'SCH P INPUTS'!J83+'SCH P INPUTS'!K83</f>
        <v>0</v>
      </c>
      <c r="Q74" s="70">
        <f>'2022 DISCOUNT FACTORS'!F38</f>
        <v>0.91857699999999998</v>
      </c>
      <c r="R74" s="71">
        <f t="shared" si="39"/>
        <v>0</v>
      </c>
      <c r="S74" s="73" t="s">
        <v>12</v>
      </c>
      <c r="U74" s="50">
        <v>9</v>
      </c>
      <c r="V74" s="74">
        <f t="shared" si="41"/>
        <v>2020</v>
      </c>
      <c r="W74" s="94"/>
      <c r="X74" s="96"/>
      <c r="Y74" s="98"/>
      <c r="Z74" s="94"/>
      <c r="AA74" s="94"/>
      <c r="AB74" s="98"/>
      <c r="AC74" s="81"/>
    </row>
    <row r="75" spans="1:29" x14ac:dyDescent="0.25">
      <c r="A75" s="50">
        <v>10</v>
      </c>
      <c r="B75" s="74">
        <f t="shared" si="40"/>
        <v>2021</v>
      </c>
      <c r="C75" s="72">
        <f>'SCH P INPUTS'!C84</f>
        <v>0</v>
      </c>
      <c r="D75" s="70">
        <f t="shared" si="33"/>
        <v>0.90508299999999997</v>
      </c>
      <c r="E75" s="71">
        <f>C75*D75</f>
        <v>0</v>
      </c>
      <c r="F75" s="72">
        <f>'SCH P INPUTS'!C84+'SCH P INPUTS'!D84+'SCH P INPUTS'!E84</f>
        <v>0</v>
      </c>
      <c r="G75" s="70">
        <f>'2022 DISCOUNT FACTORS'!G37</f>
        <v>0.90508299999999997</v>
      </c>
      <c r="H75" s="71">
        <f t="shared" si="35"/>
        <v>0</v>
      </c>
      <c r="I75" s="73" t="s">
        <v>11</v>
      </c>
      <c r="K75" s="50">
        <v>10</v>
      </c>
      <c r="L75" s="74">
        <f t="shared" si="36"/>
        <v>2021</v>
      </c>
      <c r="M75" s="72">
        <f>'SCH P INPUTS'!I84</f>
        <v>0</v>
      </c>
      <c r="N75" s="70">
        <f t="shared" si="37"/>
        <v>0.91954999999999998</v>
      </c>
      <c r="O75" s="71">
        <f t="shared" si="38"/>
        <v>0</v>
      </c>
      <c r="P75" s="72">
        <f>'SCH P INPUTS'!I84+'SCH P INPUTS'!J84+'SCH P INPUTS'!K84</f>
        <v>0</v>
      </c>
      <c r="Q75" s="70">
        <f>'2022 DISCOUNT FACTORS'!F37</f>
        <v>0.91954999999999998</v>
      </c>
      <c r="R75" s="71">
        <f t="shared" si="39"/>
        <v>0</v>
      </c>
      <c r="S75" s="73" t="s">
        <v>11</v>
      </c>
      <c r="U75" s="50">
        <v>10</v>
      </c>
      <c r="V75" s="74">
        <f t="shared" si="41"/>
        <v>2021</v>
      </c>
      <c r="W75" s="72">
        <f>'SCH P INPUTS'!O84</f>
        <v>0</v>
      </c>
      <c r="X75" s="70">
        <f>AA75</f>
        <v>0.97228999999999999</v>
      </c>
      <c r="Y75" s="71">
        <f t="shared" ref="Y75" si="42">W75*X75</f>
        <v>0</v>
      </c>
      <c r="Z75" s="72">
        <f>'SCH P INPUTS'!O84+'SCH P INPUTS'!P84+'SCH P INPUTS'!Q84</f>
        <v>0</v>
      </c>
      <c r="AA75" s="70">
        <f>'2022 DISCOUNT FACTORS'!E28</f>
        <v>0.97228999999999999</v>
      </c>
      <c r="AB75" s="71">
        <f>Z75*AA75</f>
        <v>0</v>
      </c>
      <c r="AC75" s="73" t="s">
        <v>11</v>
      </c>
    </row>
    <row r="76" spans="1:29" x14ac:dyDescent="0.25">
      <c r="A76" s="62">
        <v>11</v>
      </c>
      <c r="B76" s="75">
        <f t="shared" si="40"/>
        <v>2022</v>
      </c>
      <c r="C76" s="76">
        <f>'SCH P INPUTS'!C85</f>
        <v>0</v>
      </c>
      <c r="D76" s="77">
        <f t="shared" si="33"/>
        <v>0.90741099999999997</v>
      </c>
      <c r="E76" s="78">
        <f t="shared" si="34"/>
        <v>0</v>
      </c>
      <c r="F76" s="76">
        <f>'SCH P INPUTS'!C85+'SCH P INPUTS'!D85+'SCH P INPUTS'!E85</f>
        <v>0</v>
      </c>
      <c r="G76" s="77">
        <f>'2022 DISCOUNT FACTORS'!G36</f>
        <v>0.90741099999999997</v>
      </c>
      <c r="H76" s="78">
        <f t="shared" si="35"/>
        <v>0</v>
      </c>
      <c r="I76" s="73" t="s">
        <v>10</v>
      </c>
      <c r="K76" s="62">
        <v>11</v>
      </c>
      <c r="L76" s="75">
        <f t="shared" si="36"/>
        <v>2022</v>
      </c>
      <c r="M76" s="76">
        <f>'SCH P INPUTS'!I85</f>
        <v>0</v>
      </c>
      <c r="N76" s="77">
        <f t="shared" si="37"/>
        <v>0.92053399999999996</v>
      </c>
      <c r="O76" s="78">
        <f t="shared" si="38"/>
        <v>0</v>
      </c>
      <c r="P76" s="76">
        <f>'SCH P INPUTS'!I85+'SCH P INPUTS'!J85+'SCH P INPUTS'!K85</f>
        <v>0</v>
      </c>
      <c r="Q76" s="77">
        <f>'2022 DISCOUNT FACTORS'!F36</f>
        <v>0.92053399999999996</v>
      </c>
      <c r="R76" s="78">
        <f t="shared" si="39"/>
        <v>0</v>
      </c>
      <c r="S76" s="73" t="s">
        <v>10</v>
      </c>
      <c r="U76" s="62">
        <v>11</v>
      </c>
      <c r="V76" s="75">
        <f t="shared" si="41"/>
        <v>2022</v>
      </c>
      <c r="W76" s="76">
        <f>'SCH P INPUTS'!O85</f>
        <v>0</v>
      </c>
      <c r="X76" s="77">
        <f>AA76</f>
        <v>0.97779300000000002</v>
      </c>
      <c r="Y76" s="78">
        <f>W76*X76</f>
        <v>0</v>
      </c>
      <c r="Z76" s="76">
        <f>'SCH P INPUTS'!O85+'SCH P INPUTS'!P85+'SCH P INPUTS'!Q85</f>
        <v>0</v>
      </c>
      <c r="AA76" s="77">
        <f>'2022 DISCOUNT FACTORS'!E27</f>
        <v>0.97779300000000002</v>
      </c>
      <c r="AB76" s="78">
        <f t="shared" ref="AB76" si="43">Z76*AA76</f>
        <v>0</v>
      </c>
      <c r="AC76" s="73" t="s">
        <v>10</v>
      </c>
    </row>
    <row r="77" spans="1:29" x14ac:dyDescent="0.25">
      <c r="A77" s="62">
        <v>12</v>
      </c>
      <c r="B77" s="79" t="s">
        <v>35</v>
      </c>
      <c r="C77" s="76">
        <f>SUM(C66:C76)</f>
        <v>0</v>
      </c>
      <c r="D77" s="76"/>
      <c r="E77" s="78">
        <f>SUM(E66:E76)</f>
        <v>0</v>
      </c>
      <c r="F77" s="76">
        <f>SUM(F66:F76)</f>
        <v>0</v>
      </c>
      <c r="G77" s="76"/>
      <c r="H77" s="78">
        <f>SUM(H66:H76)</f>
        <v>0</v>
      </c>
      <c r="I77" s="81"/>
      <c r="K77" s="62">
        <v>12</v>
      </c>
      <c r="L77" s="79" t="s">
        <v>35</v>
      </c>
      <c r="M77" s="76">
        <f>SUM(M66:M76)</f>
        <v>0</v>
      </c>
      <c r="N77" s="76"/>
      <c r="O77" s="78">
        <f>SUM(O66:O76)</f>
        <v>0</v>
      </c>
      <c r="P77" s="76">
        <f>SUM(P66:P76)</f>
        <v>0</v>
      </c>
      <c r="Q77" s="76"/>
      <c r="R77" s="78">
        <f>SUM(R66:R76)</f>
        <v>0</v>
      </c>
      <c r="S77" s="81"/>
      <c r="U77" s="62">
        <v>12</v>
      </c>
      <c r="V77" s="79" t="s">
        <v>35</v>
      </c>
      <c r="W77" s="76">
        <f>SUM(W66,W75:W76)</f>
        <v>0</v>
      </c>
      <c r="X77" s="76"/>
      <c r="Y77" s="78">
        <f>SUM(Y66,Y75:Y76)</f>
        <v>0</v>
      </c>
      <c r="Z77" s="76">
        <f>SUM(Z66,Z75:Z76)</f>
        <v>0</v>
      </c>
      <c r="AA77" s="76"/>
      <c r="AB77" s="78">
        <f>SUM(AB66,AB75:AB76)</f>
        <v>0</v>
      </c>
    </row>
    <row r="79" spans="1:29" x14ac:dyDescent="0.25">
      <c r="A79" s="134">
        <v>13</v>
      </c>
      <c r="B79" s="134"/>
      <c r="C79" s="134"/>
      <c r="D79" s="134"/>
      <c r="E79" s="134"/>
      <c r="F79" s="134"/>
      <c r="G79" s="134"/>
      <c r="H79" s="134"/>
      <c r="I79" s="57"/>
      <c r="K79" s="134">
        <v>14</v>
      </c>
      <c r="L79" s="134"/>
      <c r="M79" s="134"/>
      <c r="N79" s="134"/>
      <c r="O79" s="134"/>
      <c r="P79" s="134"/>
      <c r="Q79" s="134"/>
      <c r="R79" s="134"/>
      <c r="S79" s="57"/>
      <c r="U79" s="134">
        <v>15</v>
      </c>
      <c r="V79" s="134"/>
      <c r="W79" s="134"/>
      <c r="X79" s="134"/>
      <c r="Y79" s="134"/>
      <c r="Z79" s="134"/>
      <c r="AA79" s="134"/>
      <c r="AB79" s="134"/>
    </row>
    <row r="80" spans="1:29" x14ac:dyDescent="0.25">
      <c r="A80" s="38" t="s">
        <v>26</v>
      </c>
      <c r="C80" s="38" t="s">
        <v>50</v>
      </c>
      <c r="D80" s="38"/>
      <c r="E80" s="38"/>
      <c r="G80" s="38"/>
      <c r="H80" s="38"/>
      <c r="I80" s="38"/>
      <c r="J80" s="38"/>
      <c r="K80" s="38" t="s">
        <v>26</v>
      </c>
      <c r="M80" s="38" t="s">
        <v>51</v>
      </c>
      <c r="N80" s="38"/>
      <c r="O80" s="38"/>
      <c r="Q80" s="38"/>
      <c r="R80" s="38"/>
      <c r="S80" s="38"/>
      <c r="T80" s="38"/>
      <c r="U80" s="38" t="s">
        <v>26</v>
      </c>
      <c r="W80" s="38" t="s">
        <v>52</v>
      </c>
      <c r="X80" s="38"/>
      <c r="Y80" s="38"/>
      <c r="AA80" s="38"/>
      <c r="AB80" s="38"/>
    </row>
    <row r="81" spans="1:29" x14ac:dyDescent="0.25">
      <c r="A81" s="130"/>
      <c r="B81" s="131"/>
      <c r="C81" s="39">
        <v>23</v>
      </c>
      <c r="D81" s="39"/>
      <c r="E81" s="58"/>
      <c r="F81" s="39" t="s">
        <v>41</v>
      </c>
      <c r="G81" s="39"/>
      <c r="H81" s="58"/>
      <c r="I81" s="59"/>
      <c r="K81" s="130"/>
      <c r="L81" s="131"/>
      <c r="M81" s="39">
        <v>23</v>
      </c>
      <c r="N81" s="39"/>
      <c r="O81" s="58"/>
      <c r="P81" s="39" t="s">
        <v>41</v>
      </c>
      <c r="Q81" s="39"/>
      <c r="R81" s="58"/>
      <c r="S81" s="59"/>
      <c r="U81" s="130"/>
      <c r="V81" s="131"/>
      <c r="W81" s="39">
        <v>23</v>
      </c>
      <c r="X81" s="39"/>
      <c r="Y81" s="58"/>
      <c r="Z81" s="39" t="s">
        <v>41</v>
      </c>
      <c r="AA81" s="39"/>
      <c r="AB81" s="58"/>
    </row>
    <row r="82" spans="1:29" ht="75" x14ac:dyDescent="0.25">
      <c r="A82" s="132"/>
      <c r="B82" s="133"/>
      <c r="C82" s="60" t="s">
        <v>32</v>
      </c>
      <c r="D82" s="60" t="s">
        <v>42</v>
      </c>
      <c r="E82" s="61" t="s">
        <v>43</v>
      </c>
      <c r="F82" s="60" t="s">
        <v>44</v>
      </c>
      <c r="G82" s="60" t="s">
        <v>42</v>
      </c>
      <c r="H82" s="61" t="s">
        <v>45</v>
      </c>
      <c r="I82" s="63"/>
      <c r="K82" s="132"/>
      <c r="L82" s="133"/>
      <c r="M82" s="60" t="s">
        <v>32</v>
      </c>
      <c r="N82" s="60" t="s">
        <v>42</v>
      </c>
      <c r="O82" s="61" t="s">
        <v>43</v>
      </c>
      <c r="P82" s="60" t="s">
        <v>44</v>
      </c>
      <c r="Q82" s="60" t="s">
        <v>42</v>
      </c>
      <c r="R82" s="61" t="s">
        <v>45</v>
      </c>
      <c r="S82" s="63"/>
      <c r="U82" s="132"/>
      <c r="V82" s="133"/>
      <c r="W82" s="60" t="s">
        <v>32</v>
      </c>
      <c r="X82" s="60" t="s">
        <v>42</v>
      </c>
      <c r="Y82" s="61" t="s">
        <v>43</v>
      </c>
      <c r="Z82" s="60" t="s">
        <v>44</v>
      </c>
      <c r="AA82" s="60" t="s">
        <v>42</v>
      </c>
      <c r="AB82" s="61" t="s">
        <v>45</v>
      </c>
    </row>
    <row r="83" spans="1:29" x14ac:dyDescent="0.25">
      <c r="A83" s="48">
        <v>1</v>
      </c>
      <c r="B83" s="64" t="str">
        <f>B14</f>
        <v>Prior</v>
      </c>
      <c r="C83" s="65">
        <f>'SCH P INPUTS'!C92</f>
        <v>0</v>
      </c>
      <c r="D83" s="66">
        <f>G83</f>
        <v>0.98483399999999999</v>
      </c>
      <c r="E83" s="67">
        <f>C83*D83</f>
        <v>0</v>
      </c>
      <c r="F83" s="65">
        <f>'SCH P INPUTS'!C92+'SCH P INPUTS'!D92+'SCH P INPUTS'!E92</f>
        <v>0</v>
      </c>
      <c r="G83" s="84">
        <f>'2022 DISCOUNT FACTORS'!B18</f>
        <v>0.98483399999999999</v>
      </c>
      <c r="H83" s="67">
        <f>F83*G83</f>
        <v>0</v>
      </c>
      <c r="I83" s="82" t="s">
        <v>73</v>
      </c>
      <c r="K83" s="48">
        <v>1</v>
      </c>
      <c r="L83" s="64" t="str">
        <f>B14</f>
        <v>Prior</v>
      </c>
      <c r="M83" s="65">
        <f>'SCH P INPUTS'!I92</f>
        <v>0</v>
      </c>
      <c r="N83" s="66">
        <f>Q83</f>
        <v>0.98483399999999999</v>
      </c>
      <c r="O83" s="67">
        <f>M83*N83</f>
        <v>0</v>
      </c>
      <c r="P83" s="65">
        <f>'SCH P INPUTS'!I92+'SCH P INPUTS'!J92+'SCH P INPUTS'!K92</f>
        <v>0</v>
      </c>
      <c r="Q83" s="84">
        <f>'2022 DISCOUNT FACTORS'!C18</f>
        <v>0.98483399999999999</v>
      </c>
      <c r="R83" s="67">
        <f>P83*Q83</f>
        <v>0</v>
      </c>
      <c r="S83" s="82" t="s">
        <v>73</v>
      </c>
      <c r="U83" s="48">
        <v>1</v>
      </c>
      <c r="V83" s="64" t="str">
        <f>B14</f>
        <v>Prior</v>
      </c>
      <c r="W83" s="65">
        <f>'SCH P INPUTS'!O92</f>
        <v>0</v>
      </c>
      <c r="X83" s="66">
        <f>AA83</f>
        <v>0.98483399999999999</v>
      </c>
      <c r="Y83" s="67">
        <f>W83*X83</f>
        <v>0</v>
      </c>
      <c r="Z83" s="65">
        <f>'SCH P INPUTS'!O92+'SCH P INPUTS'!P92+'SCH P INPUTS'!Q92</f>
        <v>0</v>
      </c>
      <c r="AA83" s="84">
        <f>'2022 DISCOUNT FACTORS'!F18</f>
        <v>0.98483399999999999</v>
      </c>
      <c r="AB83" s="67">
        <f>Z83*AA83</f>
        <v>0</v>
      </c>
      <c r="AC83" s="82" t="s">
        <v>73</v>
      </c>
    </row>
    <row r="84" spans="1:29" x14ac:dyDescent="0.25">
      <c r="A84" s="50">
        <v>2</v>
      </c>
      <c r="B84" s="74">
        <f>B67</f>
        <v>2013</v>
      </c>
      <c r="C84" s="94"/>
      <c r="D84" s="93"/>
      <c r="E84" s="98"/>
      <c r="F84" s="94"/>
      <c r="G84" s="97"/>
      <c r="H84" s="98"/>
      <c r="I84" s="81"/>
      <c r="K84" s="50">
        <v>2</v>
      </c>
      <c r="L84" s="74">
        <f t="shared" ref="L84:L93" si="44">B84</f>
        <v>2013</v>
      </c>
      <c r="M84" s="94"/>
      <c r="N84" s="93"/>
      <c r="O84" s="98"/>
      <c r="P84" s="94"/>
      <c r="Q84" s="97"/>
      <c r="R84" s="98"/>
      <c r="S84" s="81"/>
      <c r="U84" s="50">
        <v>2</v>
      </c>
      <c r="V84" s="74">
        <f>L84</f>
        <v>2013</v>
      </c>
      <c r="W84" s="94"/>
      <c r="X84" s="93"/>
      <c r="Y84" s="98"/>
      <c r="Z84" s="94"/>
      <c r="AA84" s="97"/>
      <c r="AB84" s="98"/>
      <c r="AC84" s="81"/>
    </row>
    <row r="85" spans="1:29" x14ac:dyDescent="0.25">
      <c r="A85" s="50">
        <v>3</v>
      </c>
      <c r="B85" s="74">
        <f t="shared" ref="B85:B93" si="45">B68</f>
        <v>2014</v>
      </c>
      <c r="C85" s="94"/>
      <c r="D85" s="93"/>
      <c r="E85" s="98"/>
      <c r="F85" s="94"/>
      <c r="G85" s="97"/>
      <c r="H85" s="98"/>
      <c r="I85" s="81"/>
      <c r="K85" s="50">
        <v>3</v>
      </c>
      <c r="L85" s="74">
        <f t="shared" si="44"/>
        <v>2014</v>
      </c>
      <c r="M85" s="94"/>
      <c r="N85" s="93"/>
      <c r="O85" s="98"/>
      <c r="P85" s="94"/>
      <c r="Q85" s="97"/>
      <c r="R85" s="98"/>
      <c r="S85" s="81"/>
      <c r="U85" s="50">
        <v>3</v>
      </c>
      <c r="V85" s="74">
        <f t="shared" ref="V85:V93" si="46">L85</f>
        <v>2014</v>
      </c>
      <c r="W85" s="94"/>
      <c r="X85" s="93"/>
      <c r="Y85" s="98"/>
      <c r="Z85" s="94"/>
      <c r="AA85" s="97"/>
      <c r="AB85" s="98"/>
      <c r="AC85" s="81"/>
    </row>
    <row r="86" spans="1:29" x14ac:dyDescent="0.25">
      <c r="A86" s="50">
        <v>4</v>
      </c>
      <c r="B86" s="74">
        <f t="shared" si="45"/>
        <v>2015</v>
      </c>
      <c r="C86" s="94"/>
      <c r="D86" s="93"/>
      <c r="E86" s="98"/>
      <c r="F86" s="94"/>
      <c r="G86" s="97"/>
      <c r="H86" s="98"/>
      <c r="I86" s="81"/>
      <c r="K86" s="50">
        <v>4</v>
      </c>
      <c r="L86" s="74">
        <f t="shared" si="44"/>
        <v>2015</v>
      </c>
      <c r="M86" s="94"/>
      <c r="N86" s="93"/>
      <c r="O86" s="98"/>
      <c r="P86" s="94"/>
      <c r="Q86" s="97"/>
      <c r="R86" s="98"/>
      <c r="S86" s="81"/>
      <c r="U86" s="50">
        <v>4</v>
      </c>
      <c r="V86" s="74">
        <f t="shared" si="46"/>
        <v>2015</v>
      </c>
      <c r="W86" s="94"/>
      <c r="X86" s="93"/>
      <c r="Y86" s="98"/>
      <c r="Z86" s="94"/>
      <c r="AA86" s="97"/>
      <c r="AB86" s="98"/>
      <c r="AC86" s="81"/>
    </row>
    <row r="87" spans="1:29" x14ac:dyDescent="0.25">
      <c r="A87" s="50">
        <v>5</v>
      </c>
      <c r="B87" s="74">
        <f t="shared" si="45"/>
        <v>2016</v>
      </c>
      <c r="C87" s="94"/>
      <c r="D87" s="93"/>
      <c r="E87" s="98"/>
      <c r="F87" s="94"/>
      <c r="G87" s="97"/>
      <c r="H87" s="98"/>
      <c r="I87" s="81"/>
      <c r="K87" s="50">
        <v>5</v>
      </c>
      <c r="L87" s="74">
        <f t="shared" si="44"/>
        <v>2016</v>
      </c>
      <c r="M87" s="94"/>
      <c r="N87" s="93"/>
      <c r="O87" s="98"/>
      <c r="P87" s="94"/>
      <c r="Q87" s="97"/>
      <c r="R87" s="98"/>
      <c r="S87" s="81"/>
      <c r="U87" s="50">
        <v>5</v>
      </c>
      <c r="V87" s="74">
        <f t="shared" si="46"/>
        <v>2016</v>
      </c>
      <c r="W87" s="94"/>
      <c r="X87" s="93"/>
      <c r="Y87" s="98"/>
      <c r="Z87" s="94"/>
      <c r="AA87" s="97"/>
      <c r="AB87" s="98"/>
      <c r="AC87" s="81"/>
    </row>
    <row r="88" spans="1:29" x14ac:dyDescent="0.25">
      <c r="A88" s="50">
        <v>6</v>
      </c>
      <c r="B88" s="74">
        <f t="shared" si="45"/>
        <v>2017</v>
      </c>
      <c r="C88" s="94"/>
      <c r="D88" s="93"/>
      <c r="E88" s="98"/>
      <c r="F88" s="94"/>
      <c r="G88" s="97"/>
      <c r="H88" s="98"/>
      <c r="I88" s="81"/>
      <c r="K88" s="50">
        <v>6</v>
      </c>
      <c r="L88" s="74">
        <f t="shared" si="44"/>
        <v>2017</v>
      </c>
      <c r="M88" s="94"/>
      <c r="N88" s="93"/>
      <c r="O88" s="98"/>
      <c r="P88" s="94"/>
      <c r="Q88" s="97"/>
      <c r="R88" s="98"/>
      <c r="S88" s="81"/>
      <c r="U88" s="50">
        <v>6</v>
      </c>
      <c r="V88" s="74">
        <f t="shared" si="46"/>
        <v>2017</v>
      </c>
      <c r="W88" s="94"/>
      <c r="X88" s="93"/>
      <c r="Y88" s="98"/>
      <c r="Z88" s="94"/>
      <c r="AA88" s="97"/>
      <c r="AB88" s="98"/>
      <c r="AC88" s="81"/>
    </row>
    <row r="89" spans="1:29" x14ac:dyDescent="0.25">
      <c r="A89" s="50">
        <v>7</v>
      </c>
      <c r="B89" s="74">
        <f t="shared" si="45"/>
        <v>2018</v>
      </c>
      <c r="C89" s="94"/>
      <c r="D89" s="93"/>
      <c r="E89" s="98"/>
      <c r="F89" s="94"/>
      <c r="G89" s="97"/>
      <c r="H89" s="98"/>
      <c r="I89" s="81"/>
      <c r="K89" s="50">
        <v>7</v>
      </c>
      <c r="L89" s="74">
        <f t="shared" si="44"/>
        <v>2018</v>
      </c>
      <c r="M89" s="94"/>
      <c r="N89" s="93"/>
      <c r="O89" s="98"/>
      <c r="P89" s="94"/>
      <c r="Q89" s="97"/>
      <c r="R89" s="98"/>
      <c r="S89" s="81"/>
      <c r="U89" s="50">
        <v>7</v>
      </c>
      <c r="V89" s="74">
        <f t="shared" si="46"/>
        <v>2018</v>
      </c>
      <c r="W89" s="94"/>
      <c r="X89" s="93"/>
      <c r="Y89" s="98"/>
      <c r="Z89" s="94"/>
      <c r="AA89" s="97"/>
      <c r="AB89" s="98"/>
      <c r="AC89" s="81"/>
    </row>
    <row r="90" spans="1:29" x14ac:dyDescent="0.25">
      <c r="A90" s="50">
        <v>8</v>
      </c>
      <c r="B90" s="74">
        <f t="shared" si="45"/>
        <v>2019</v>
      </c>
      <c r="C90" s="94"/>
      <c r="D90" s="93"/>
      <c r="E90" s="98"/>
      <c r="F90" s="94"/>
      <c r="G90" s="97"/>
      <c r="H90" s="98"/>
      <c r="I90" s="81"/>
      <c r="K90" s="50">
        <v>8</v>
      </c>
      <c r="L90" s="74">
        <f t="shared" si="44"/>
        <v>2019</v>
      </c>
      <c r="M90" s="94"/>
      <c r="N90" s="93"/>
      <c r="O90" s="98"/>
      <c r="P90" s="94"/>
      <c r="Q90" s="97"/>
      <c r="R90" s="98"/>
      <c r="S90" s="81"/>
      <c r="U90" s="50">
        <v>8</v>
      </c>
      <c r="V90" s="74">
        <f t="shared" si="46"/>
        <v>2019</v>
      </c>
      <c r="W90" s="94"/>
      <c r="X90" s="93"/>
      <c r="Y90" s="98"/>
      <c r="Z90" s="94"/>
      <c r="AA90" s="97"/>
      <c r="AB90" s="98"/>
      <c r="AC90" s="81"/>
    </row>
    <row r="91" spans="1:29" x14ac:dyDescent="0.25">
      <c r="A91" s="50">
        <v>9</v>
      </c>
      <c r="B91" s="74">
        <f t="shared" si="45"/>
        <v>2020</v>
      </c>
      <c r="C91" s="94"/>
      <c r="D91" s="96"/>
      <c r="E91" s="98"/>
      <c r="F91" s="94"/>
      <c r="G91" s="97"/>
      <c r="H91" s="98"/>
      <c r="I91" s="81"/>
      <c r="K91" s="50">
        <v>9</v>
      </c>
      <c r="L91" s="74">
        <f t="shared" si="44"/>
        <v>2020</v>
      </c>
      <c r="M91" s="94"/>
      <c r="N91" s="96"/>
      <c r="O91" s="98"/>
      <c r="P91" s="94"/>
      <c r="Q91" s="97"/>
      <c r="R91" s="98"/>
      <c r="S91" s="81"/>
      <c r="U91" s="50">
        <v>9</v>
      </c>
      <c r="V91" s="74">
        <f t="shared" si="46"/>
        <v>2020</v>
      </c>
      <c r="W91" s="94"/>
      <c r="X91" s="96"/>
      <c r="Y91" s="98"/>
      <c r="Z91" s="94"/>
      <c r="AA91" s="97"/>
      <c r="AB91" s="98"/>
      <c r="AC91" s="81"/>
    </row>
    <row r="92" spans="1:29" x14ac:dyDescent="0.25">
      <c r="A92" s="50">
        <v>10</v>
      </c>
      <c r="B92" s="74">
        <f t="shared" si="45"/>
        <v>2021</v>
      </c>
      <c r="C92" s="72">
        <f>'SCH P INPUTS'!C101</f>
        <v>0</v>
      </c>
      <c r="D92" s="70">
        <f>G92</f>
        <v>0.97228999999999999</v>
      </c>
      <c r="E92" s="71">
        <f>C92*D92</f>
        <v>0</v>
      </c>
      <c r="F92" s="72">
        <f>'SCH P INPUTS'!C101+'SCH P INPUTS'!D101+'SCH P INPUTS'!E101</f>
        <v>0</v>
      </c>
      <c r="G92" s="83">
        <f>'2022 DISCOUNT FACTORS'!B17</f>
        <v>0.97228999999999999</v>
      </c>
      <c r="H92" s="71">
        <f>F92*G92</f>
        <v>0</v>
      </c>
      <c r="I92" s="73" t="s">
        <v>11</v>
      </c>
      <c r="K92" s="50">
        <v>10</v>
      </c>
      <c r="L92" s="74">
        <f t="shared" si="44"/>
        <v>2021</v>
      </c>
      <c r="M92" s="72">
        <f>'SCH P INPUTS'!I101</f>
        <v>0</v>
      </c>
      <c r="N92" s="70">
        <f>Q92</f>
        <v>0.97228999999999999</v>
      </c>
      <c r="O92" s="71">
        <f>M92*N92</f>
        <v>0</v>
      </c>
      <c r="P92" s="72">
        <f>'SCH P INPUTS'!I101+'SCH P INPUTS'!J101+'SCH P INPUTS'!K101</f>
        <v>0</v>
      </c>
      <c r="Q92" s="83">
        <f>'2022 DISCOUNT FACTORS'!C17</f>
        <v>0.97228999999999999</v>
      </c>
      <c r="R92" s="71">
        <f>P92*Q92</f>
        <v>0</v>
      </c>
      <c r="S92" s="73" t="s">
        <v>11</v>
      </c>
      <c r="U92" s="50">
        <v>10</v>
      </c>
      <c r="V92" s="74">
        <f t="shared" si="46"/>
        <v>2021</v>
      </c>
      <c r="W92" s="72">
        <f>'SCH P INPUTS'!O101</f>
        <v>0</v>
      </c>
      <c r="X92" s="70">
        <f>AA92</f>
        <v>0.97228999999999999</v>
      </c>
      <c r="Y92" s="71">
        <f>W92*X92</f>
        <v>0</v>
      </c>
      <c r="Z92" s="72">
        <f>'SCH P INPUTS'!O101+'SCH P INPUTS'!P101+'SCH P INPUTS'!Q101</f>
        <v>0</v>
      </c>
      <c r="AA92" s="83">
        <f>'2022 DISCOUNT FACTORS'!F17</f>
        <v>0.97228999999999999</v>
      </c>
      <c r="AB92" s="71">
        <f>Z92*AA92</f>
        <v>0</v>
      </c>
      <c r="AC92" s="73" t="s">
        <v>11</v>
      </c>
    </row>
    <row r="93" spans="1:29" x14ac:dyDescent="0.25">
      <c r="A93" s="62">
        <v>11</v>
      </c>
      <c r="B93" s="75">
        <f t="shared" si="45"/>
        <v>2022</v>
      </c>
      <c r="C93" s="76">
        <f>'SCH P INPUTS'!C102</f>
        <v>0</v>
      </c>
      <c r="D93" s="77">
        <f>G93</f>
        <v>0.98508700000000005</v>
      </c>
      <c r="E93" s="78">
        <f>C93*D93</f>
        <v>0</v>
      </c>
      <c r="F93" s="76">
        <f>'SCH P INPUTS'!C102+'SCH P INPUTS'!D102+'SCH P INPUTS'!E102</f>
        <v>0</v>
      </c>
      <c r="G93" s="77">
        <f>'2022 DISCOUNT FACTORS'!B16</f>
        <v>0.98508700000000005</v>
      </c>
      <c r="H93" s="78">
        <f>F93*G93</f>
        <v>0</v>
      </c>
      <c r="I93" s="73" t="s">
        <v>10</v>
      </c>
      <c r="K93" s="62">
        <v>11</v>
      </c>
      <c r="L93" s="75">
        <f t="shared" si="44"/>
        <v>2022</v>
      </c>
      <c r="M93" s="76">
        <f>'SCH P INPUTS'!I102</f>
        <v>0</v>
      </c>
      <c r="N93" s="77">
        <f>Q93</f>
        <v>0.96074099999999996</v>
      </c>
      <c r="O93" s="78">
        <f>M93*N93</f>
        <v>0</v>
      </c>
      <c r="P93" s="76">
        <f>'SCH P INPUTS'!I102+'SCH P INPUTS'!J102+'SCH P INPUTS'!K102</f>
        <v>0</v>
      </c>
      <c r="Q93" s="77">
        <f>'2022 DISCOUNT FACTORS'!C16</f>
        <v>0.96074099999999996</v>
      </c>
      <c r="R93" s="78">
        <f>P93*Q93</f>
        <v>0</v>
      </c>
      <c r="S93" s="73" t="s">
        <v>10</v>
      </c>
      <c r="U93" s="62">
        <v>11</v>
      </c>
      <c r="V93" s="75">
        <f t="shared" si="46"/>
        <v>2022</v>
      </c>
      <c r="W93" s="76">
        <f>'SCH P INPUTS'!O102</f>
        <v>0</v>
      </c>
      <c r="X93" s="77">
        <f>AA93</f>
        <v>0.97228300000000001</v>
      </c>
      <c r="Y93" s="78">
        <f>W93*X93</f>
        <v>0</v>
      </c>
      <c r="Z93" s="76">
        <f>'SCH P INPUTS'!O102+'SCH P INPUTS'!P102+'SCH P INPUTS'!Q102</f>
        <v>0</v>
      </c>
      <c r="AA93" s="77">
        <f>'2022 DISCOUNT FACTORS'!F16</f>
        <v>0.97228300000000001</v>
      </c>
      <c r="AB93" s="78">
        <f>Z93*AA93</f>
        <v>0</v>
      </c>
      <c r="AC93" s="73" t="s">
        <v>10</v>
      </c>
    </row>
    <row r="94" spans="1:29" x14ac:dyDescent="0.25">
      <c r="A94" s="62">
        <v>12</v>
      </c>
      <c r="B94" s="79" t="s">
        <v>35</v>
      </c>
      <c r="C94" s="76">
        <f>SUM(C83,C92:C93)</f>
        <v>0</v>
      </c>
      <c r="D94" s="76"/>
      <c r="E94" s="78">
        <f>SUM(E83,E92:E93)</f>
        <v>0</v>
      </c>
      <c r="F94" s="76">
        <f>SUM(F83,F92:F93)</f>
        <v>0</v>
      </c>
      <c r="G94" s="76"/>
      <c r="H94" s="78">
        <f>SUM(H83,H92:H93)</f>
        <v>0</v>
      </c>
      <c r="I94" s="81"/>
      <c r="K94" s="62">
        <v>12</v>
      </c>
      <c r="L94" s="79" t="s">
        <v>35</v>
      </c>
      <c r="M94" s="76">
        <f>SUM(M83,M92:M93)</f>
        <v>0</v>
      </c>
      <c r="N94" s="76"/>
      <c r="O94" s="78">
        <f>SUM(O83,O92:O93)</f>
        <v>0</v>
      </c>
      <c r="P94" s="76">
        <f>SUM(P83,P92:P93)</f>
        <v>0</v>
      </c>
      <c r="Q94" s="76"/>
      <c r="R94" s="78">
        <f>SUM(R83,R92:R93)</f>
        <v>0</v>
      </c>
      <c r="S94" s="81"/>
      <c r="U94" s="62">
        <v>12</v>
      </c>
      <c r="V94" s="79" t="s">
        <v>35</v>
      </c>
      <c r="W94" s="76">
        <f>SUM(W83,W92:W93)</f>
        <v>0</v>
      </c>
      <c r="X94" s="76"/>
      <c r="Y94" s="78">
        <f>SUM(Y83,Y92:Y93)</f>
        <v>0</v>
      </c>
      <c r="Z94" s="76">
        <f>SUM(Z83,Z92:Z93)</f>
        <v>0</v>
      </c>
      <c r="AA94" s="76"/>
      <c r="AB94" s="78">
        <f>SUM(AB83,AB92:AB93)</f>
        <v>0</v>
      </c>
    </row>
    <row r="96" spans="1:29" x14ac:dyDescent="0.25">
      <c r="A96" s="134">
        <v>16</v>
      </c>
      <c r="B96" s="134"/>
      <c r="C96" s="134"/>
      <c r="D96" s="134"/>
      <c r="E96" s="134"/>
      <c r="F96" s="134"/>
      <c r="G96" s="134"/>
      <c r="H96" s="134"/>
      <c r="I96" s="57"/>
      <c r="K96" s="134">
        <v>19</v>
      </c>
      <c r="L96" s="134"/>
      <c r="M96" s="134"/>
      <c r="N96" s="134"/>
      <c r="O96" s="134"/>
      <c r="P96" s="134"/>
      <c r="Q96" s="134"/>
      <c r="R96" s="134"/>
      <c r="S96" s="57"/>
      <c r="U96" s="134">
        <v>20</v>
      </c>
      <c r="V96" s="134"/>
      <c r="W96" s="134"/>
      <c r="X96" s="134"/>
      <c r="Y96" s="134"/>
      <c r="Z96" s="134"/>
      <c r="AA96" s="134"/>
      <c r="AB96" s="134"/>
    </row>
    <row r="97" spans="1:29" x14ac:dyDescent="0.25">
      <c r="A97" s="38" t="s">
        <v>36</v>
      </c>
      <c r="C97" s="38" t="s">
        <v>37</v>
      </c>
      <c r="D97" s="38"/>
      <c r="E97" s="38"/>
      <c r="G97" s="38"/>
      <c r="H97" s="38"/>
      <c r="I97" s="38"/>
      <c r="J97" s="38"/>
      <c r="K97" s="38" t="s">
        <v>26</v>
      </c>
      <c r="M97" s="38" t="s">
        <v>22</v>
      </c>
      <c r="N97" s="38"/>
      <c r="O97" s="38"/>
      <c r="Q97" s="38"/>
      <c r="R97" s="38"/>
      <c r="S97" s="38"/>
      <c r="T97" s="38"/>
      <c r="U97" s="38" t="s">
        <v>26</v>
      </c>
      <c r="W97" s="38" t="s">
        <v>23</v>
      </c>
      <c r="X97" s="38"/>
      <c r="Y97" s="38"/>
      <c r="AA97" s="38"/>
      <c r="AB97" s="38"/>
    </row>
    <row r="98" spans="1:29" x14ac:dyDescent="0.25">
      <c r="A98" s="130"/>
      <c r="B98" s="131"/>
      <c r="C98" s="39">
        <v>23</v>
      </c>
      <c r="D98" s="39"/>
      <c r="E98" s="58"/>
      <c r="F98" s="39" t="s">
        <v>41</v>
      </c>
      <c r="G98" s="39"/>
      <c r="H98" s="58"/>
      <c r="I98" s="59"/>
      <c r="K98" s="130"/>
      <c r="L98" s="131"/>
      <c r="M98" s="39">
        <v>23</v>
      </c>
      <c r="N98" s="39"/>
      <c r="O98" s="58"/>
      <c r="P98" s="39" t="s">
        <v>41</v>
      </c>
      <c r="Q98" s="39"/>
      <c r="R98" s="58"/>
      <c r="S98" s="59"/>
      <c r="U98" s="130"/>
      <c r="V98" s="131"/>
      <c r="W98" s="39">
        <v>23</v>
      </c>
      <c r="X98" s="39"/>
      <c r="Y98" s="58"/>
      <c r="Z98" s="39" t="s">
        <v>41</v>
      </c>
      <c r="AA98" s="39"/>
      <c r="AB98" s="58"/>
    </row>
    <row r="99" spans="1:29" ht="75" x14ac:dyDescent="0.25">
      <c r="A99" s="132"/>
      <c r="B99" s="133"/>
      <c r="C99" s="60" t="s">
        <v>32</v>
      </c>
      <c r="D99" s="60" t="s">
        <v>42</v>
      </c>
      <c r="E99" s="61" t="s">
        <v>43</v>
      </c>
      <c r="F99" s="60" t="s">
        <v>44</v>
      </c>
      <c r="G99" s="60" t="s">
        <v>42</v>
      </c>
      <c r="H99" s="61" t="s">
        <v>45</v>
      </c>
      <c r="I99" s="63"/>
      <c r="K99" s="132"/>
      <c r="L99" s="133"/>
      <c r="M99" s="60" t="s">
        <v>32</v>
      </c>
      <c r="N99" s="60" t="s">
        <v>42</v>
      </c>
      <c r="O99" s="61" t="s">
        <v>43</v>
      </c>
      <c r="P99" s="60" t="s">
        <v>44</v>
      </c>
      <c r="Q99" s="60" t="s">
        <v>42</v>
      </c>
      <c r="R99" s="61" t="s">
        <v>45</v>
      </c>
      <c r="S99" s="63"/>
      <c r="U99" s="132"/>
      <c r="V99" s="133"/>
      <c r="W99" s="60" t="s">
        <v>32</v>
      </c>
      <c r="X99" s="60" t="s">
        <v>42</v>
      </c>
      <c r="Y99" s="61" t="s">
        <v>43</v>
      </c>
      <c r="Z99" s="60" t="s">
        <v>44</v>
      </c>
      <c r="AA99" s="60" t="s">
        <v>42</v>
      </c>
      <c r="AB99" s="61" t="s">
        <v>45</v>
      </c>
    </row>
    <row r="100" spans="1:29" x14ac:dyDescent="0.25">
      <c r="A100" s="48">
        <v>1</v>
      </c>
      <c r="B100" s="64" t="str">
        <f>B14</f>
        <v>Prior</v>
      </c>
      <c r="C100" s="65">
        <f>'SCH P INPUTS'!C109</f>
        <v>0</v>
      </c>
      <c r="D100" s="66">
        <f>G100</f>
        <v>0.98483399999999999</v>
      </c>
      <c r="E100" s="67">
        <f>C100*D100</f>
        <v>0</v>
      </c>
      <c r="F100" s="65">
        <f>'SCH P INPUTS'!C109+'SCH P INPUTS'!D109+'SCH P INPUTS'!E109</f>
        <v>0</v>
      </c>
      <c r="G100" s="84">
        <f>'2022 DISCOUNT FACTORS'!E18</f>
        <v>0.98483399999999999</v>
      </c>
      <c r="H100" s="67">
        <f>F100*G100</f>
        <v>0</v>
      </c>
      <c r="I100" s="68" t="s">
        <v>73</v>
      </c>
      <c r="K100" s="48">
        <v>1</v>
      </c>
      <c r="L100" s="64" t="str">
        <f>B14</f>
        <v>Prior</v>
      </c>
      <c r="M100" s="65">
        <f>'SCH P INPUTS'!I109</f>
        <v>0</v>
      </c>
      <c r="N100" s="66">
        <f>Q100</f>
        <v>0.98483399999999999</v>
      </c>
      <c r="O100" s="67">
        <f>M100*N100</f>
        <v>0</v>
      </c>
      <c r="P100" s="65">
        <f>'SCH P INPUTS'!I109+'SCH P INPUTS'!J109+'SCH P INPUTS'!K109</f>
        <v>0</v>
      </c>
      <c r="Q100" s="84">
        <f>'2022 DISCOUNT FACTORS'!D29</f>
        <v>0.98483399999999999</v>
      </c>
      <c r="R100" s="67">
        <f>P100*Q100</f>
        <v>0</v>
      </c>
      <c r="S100" s="68" t="s">
        <v>73</v>
      </c>
      <c r="U100" s="48">
        <v>1</v>
      </c>
      <c r="V100" s="64" t="str">
        <f>B14</f>
        <v>Prior</v>
      </c>
      <c r="W100" s="65">
        <f>'SCH P INPUTS'!O109</f>
        <v>0</v>
      </c>
      <c r="X100" s="66">
        <f>AA100</f>
        <v>0.98483399999999999</v>
      </c>
      <c r="Y100" s="67">
        <f>W100*X100</f>
        <v>0</v>
      </c>
      <c r="Z100" s="65">
        <f>'SCH P INPUTS'!O109+'SCH P INPUTS'!P109+'SCH P INPUTS'!Q109</f>
        <v>0</v>
      </c>
      <c r="AA100" s="84">
        <f>'2022 DISCOUNT FACTORS'!C29</f>
        <v>0.98483399999999999</v>
      </c>
      <c r="AB100" s="67">
        <f>Z100*AA100</f>
        <v>0</v>
      </c>
      <c r="AC100" s="68" t="s">
        <v>73</v>
      </c>
    </row>
    <row r="101" spans="1:29" x14ac:dyDescent="0.25">
      <c r="A101" s="50">
        <v>2</v>
      </c>
      <c r="B101" s="74">
        <f>B84</f>
        <v>2013</v>
      </c>
      <c r="C101" s="94"/>
      <c r="D101" s="93"/>
      <c r="E101" s="98"/>
      <c r="F101" s="94"/>
      <c r="G101" s="97"/>
      <c r="H101" s="98"/>
      <c r="I101" s="73" t="s">
        <v>19</v>
      </c>
      <c r="K101" s="50">
        <v>2</v>
      </c>
      <c r="L101" s="74">
        <f t="shared" ref="L101:L110" si="47">B101</f>
        <v>2013</v>
      </c>
      <c r="M101" s="94"/>
      <c r="N101" s="93"/>
      <c r="O101" s="98"/>
      <c r="P101" s="94"/>
      <c r="Q101" s="97"/>
      <c r="R101" s="98"/>
      <c r="S101" s="73" t="s">
        <v>19</v>
      </c>
      <c r="U101" s="50">
        <v>2</v>
      </c>
      <c r="V101" s="74">
        <f>L101</f>
        <v>2013</v>
      </c>
      <c r="W101" s="94"/>
      <c r="X101" s="93"/>
      <c r="Y101" s="98"/>
      <c r="Z101" s="94"/>
      <c r="AA101" s="97"/>
      <c r="AB101" s="98"/>
      <c r="AC101" s="73" t="s">
        <v>19</v>
      </c>
    </row>
    <row r="102" spans="1:29" x14ac:dyDescent="0.25">
      <c r="A102" s="50">
        <v>3</v>
      </c>
      <c r="B102" s="74">
        <f t="shared" ref="B102:B110" si="48">B85</f>
        <v>2014</v>
      </c>
      <c r="C102" s="94"/>
      <c r="D102" s="93"/>
      <c r="E102" s="98"/>
      <c r="F102" s="94"/>
      <c r="G102" s="97"/>
      <c r="H102" s="98"/>
      <c r="I102" s="73" t="s">
        <v>18</v>
      </c>
      <c r="K102" s="50">
        <v>3</v>
      </c>
      <c r="L102" s="74">
        <f t="shared" si="47"/>
        <v>2014</v>
      </c>
      <c r="M102" s="94"/>
      <c r="N102" s="93"/>
      <c r="O102" s="98"/>
      <c r="P102" s="94"/>
      <c r="Q102" s="97"/>
      <c r="R102" s="98"/>
      <c r="S102" s="73" t="s">
        <v>18</v>
      </c>
      <c r="U102" s="50">
        <v>3</v>
      </c>
      <c r="V102" s="74">
        <f t="shared" ref="V102:V110" si="49">L102</f>
        <v>2014</v>
      </c>
      <c r="W102" s="94"/>
      <c r="X102" s="93"/>
      <c r="Y102" s="98"/>
      <c r="Z102" s="94"/>
      <c r="AA102" s="97"/>
      <c r="AB102" s="98"/>
      <c r="AC102" s="73" t="s">
        <v>18</v>
      </c>
    </row>
    <row r="103" spans="1:29" x14ac:dyDescent="0.25">
      <c r="A103" s="50">
        <v>4</v>
      </c>
      <c r="B103" s="74">
        <f t="shared" si="48"/>
        <v>2015</v>
      </c>
      <c r="C103" s="94"/>
      <c r="D103" s="93"/>
      <c r="E103" s="98"/>
      <c r="F103" s="94"/>
      <c r="G103" s="97"/>
      <c r="H103" s="98"/>
      <c r="I103" s="73" t="s">
        <v>17</v>
      </c>
      <c r="K103" s="50">
        <v>4</v>
      </c>
      <c r="L103" s="74">
        <f t="shared" si="47"/>
        <v>2015</v>
      </c>
      <c r="M103" s="94"/>
      <c r="N103" s="93"/>
      <c r="O103" s="98"/>
      <c r="P103" s="94"/>
      <c r="Q103" s="97"/>
      <c r="R103" s="98"/>
      <c r="S103" s="73" t="s">
        <v>17</v>
      </c>
      <c r="U103" s="50">
        <v>4</v>
      </c>
      <c r="V103" s="74">
        <f t="shared" si="49"/>
        <v>2015</v>
      </c>
      <c r="W103" s="94"/>
      <c r="X103" s="93"/>
      <c r="Y103" s="98"/>
      <c r="Z103" s="94"/>
      <c r="AA103" s="97"/>
      <c r="AB103" s="98"/>
      <c r="AC103" s="73" t="s">
        <v>17</v>
      </c>
    </row>
    <row r="104" spans="1:29" x14ac:dyDescent="0.25">
      <c r="A104" s="50">
        <v>5</v>
      </c>
      <c r="B104" s="74">
        <f t="shared" si="48"/>
        <v>2016</v>
      </c>
      <c r="C104" s="94"/>
      <c r="D104" s="93"/>
      <c r="E104" s="98"/>
      <c r="F104" s="94"/>
      <c r="G104" s="97"/>
      <c r="H104" s="98"/>
      <c r="I104" s="73" t="s">
        <v>16</v>
      </c>
      <c r="K104" s="50">
        <v>5</v>
      </c>
      <c r="L104" s="74">
        <f t="shared" si="47"/>
        <v>2016</v>
      </c>
      <c r="M104" s="94"/>
      <c r="N104" s="93"/>
      <c r="O104" s="98"/>
      <c r="P104" s="94"/>
      <c r="Q104" s="97"/>
      <c r="R104" s="98"/>
      <c r="S104" s="73" t="s">
        <v>16</v>
      </c>
      <c r="U104" s="50">
        <v>5</v>
      </c>
      <c r="V104" s="74">
        <f t="shared" si="49"/>
        <v>2016</v>
      </c>
      <c r="W104" s="94"/>
      <c r="X104" s="93"/>
      <c r="Y104" s="98"/>
      <c r="Z104" s="94"/>
      <c r="AA104" s="97"/>
      <c r="AB104" s="98"/>
      <c r="AC104" s="73" t="s">
        <v>16</v>
      </c>
    </row>
    <row r="105" spans="1:29" x14ac:dyDescent="0.25">
      <c r="A105" s="50">
        <v>6</v>
      </c>
      <c r="B105" s="74">
        <f t="shared" si="48"/>
        <v>2017</v>
      </c>
      <c r="C105" s="94"/>
      <c r="D105" s="93"/>
      <c r="E105" s="98"/>
      <c r="F105" s="94"/>
      <c r="G105" s="97"/>
      <c r="H105" s="98"/>
      <c r="I105" s="73" t="s">
        <v>15</v>
      </c>
      <c r="K105" s="50">
        <v>6</v>
      </c>
      <c r="L105" s="74">
        <f t="shared" si="47"/>
        <v>2017</v>
      </c>
      <c r="M105" s="94"/>
      <c r="N105" s="93"/>
      <c r="O105" s="98"/>
      <c r="P105" s="94"/>
      <c r="Q105" s="97"/>
      <c r="R105" s="98"/>
      <c r="S105" s="73" t="s">
        <v>15</v>
      </c>
      <c r="U105" s="50">
        <v>6</v>
      </c>
      <c r="V105" s="74">
        <f t="shared" si="49"/>
        <v>2017</v>
      </c>
      <c r="W105" s="94"/>
      <c r="X105" s="93"/>
      <c r="Y105" s="98"/>
      <c r="Z105" s="94"/>
      <c r="AA105" s="97"/>
      <c r="AB105" s="98"/>
      <c r="AC105" s="73" t="s">
        <v>15</v>
      </c>
    </row>
    <row r="106" spans="1:29" x14ac:dyDescent="0.25">
      <c r="A106" s="50">
        <v>7</v>
      </c>
      <c r="B106" s="74">
        <f t="shared" si="48"/>
        <v>2018</v>
      </c>
      <c r="C106" s="94"/>
      <c r="D106" s="93"/>
      <c r="E106" s="98"/>
      <c r="F106" s="94"/>
      <c r="G106" s="97"/>
      <c r="H106" s="98"/>
      <c r="I106" s="73" t="s">
        <v>14</v>
      </c>
      <c r="K106" s="50">
        <v>7</v>
      </c>
      <c r="L106" s="74">
        <f t="shared" si="47"/>
        <v>2018</v>
      </c>
      <c r="M106" s="94"/>
      <c r="N106" s="93"/>
      <c r="O106" s="98"/>
      <c r="P106" s="94"/>
      <c r="Q106" s="97"/>
      <c r="R106" s="98"/>
      <c r="S106" s="73" t="s">
        <v>14</v>
      </c>
      <c r="U106" s="50">
        <v>7</v>
      </c>
      <c r="V106" s="74">
        <f t="shared" si="49"/>
        <v>2018</v>
      </c>
      <c r="W106" s="94"/>
      <c r="X106" s="93"/>
      <c r="Y106" s="98"/>
      <c r="Z106" s="94"/>
      <c r="AA106" s="97"/>
      <c r="AB106" s="98"/>
      <c r="AC106" s="73" t="s">
        <v>14</v>
      </c>
    </row>
    <row r="107" spans="1:29" x14ac:dyDescent="0.25">
      <c r="A107" s="50">
        <v>8</v>
      </c>
      <c r="B107" s="74">
        <f t="shared" si="48"/>
        <v>2019</v>
      </c>
      <c r="C107" s="94"/>
      <c r="D107" s="93"/>
      <c r="E107" s="98"/>
      <c r="F107" s="94"/>
      <c r="G107" s="97"/>
      <c r="H107" s="98"/>
      <c r="I107" s="73" t="s">
        <v>13</v>
      </c>
      <c r="K107" s="50">
        <v>8</v>
      </c>
      <c r="L107" s="74">
        <f t="shared" si="47"/>
        <v>2019</v>
      </c>
      <c r="M107" s="94"/>
      <c r="N107" s="93"/>
      <c r="O107" s="98"/>
      <c r="P107" s="94"/>
      <c r="Q107" s="97"/>
      <c r="R107" s="98"/>
      <c r="S107" s="73" t="s">
        <v>13</v>
      </c>
      <c r="U107" s="50">
        <v>8</v>
      </c>
      <c r="V107" s="74">
        <f t="shared" si="49"/>
        <v>2019</v>
      </c>
      <c r="W107" s="94"/>
      <c r="X107" s="93"/>
      <c r="Y107" s="98"/>
      <c r="Z107" s="94"/>
      <c r="AA107" s="97"/>
      <c r="AB107" s="98"/>
      <c r="AC107" s="73" t="s">
        <v>13</v>
      </c>
    </row>
    <row r="108" spans="1:29" x14ac:dyDescent="0.25">
      <c r="A108" s="50">
        <v>9</v>
      </c>
      <c r="B108" s="74">
        <f t="shared" si="48"/>
        <v>2020</v>
      </c>
      <c r="C108" s="94"/>
      <c r="D108" s="96"/>
      <c r="E108" s="98"/>
      <c r="F108" s="94"/>
      <c r="G108" s="97"/>
      <c r="H108" s="98"/>
      <c r="I108" s="73" t="s">
        <v>12</v>
      </c>
      <c r="K108" s="50">
        <v>9</v>
      </c>
      <c r="L108" s="74">
        <f t="shared" si="47"/>
        <v>2020</v>
      </c>
      <c r="M108" s="94"/>
      <c r="N108" s="96"/>
      <c r="O108" s="98"/>
      <c r="P108" s="94"/>
      <c r="Q108" s="97"/>
      <c r="R108" s="98"/>
      <c r="S108" s="73" t="s">
        <v>12</v>
      </c>
      <c r="U108" s="50">
        <v>9</v>
      </c>
      <c r="V108" s="74">
        <f t="shared" si="49"/>
        <v>2020</v>
      </c>
      <c r="W108" s="94"/>
      <c r="X108" s="96"/>
      <c r="Y108" s="98"/>
      <c r="Z108" s="94"/>
      <c r="AA108" s="97"/>
      <c r="AB108" s="98"/>
      <c r="AC108" s="73" t="s">
        <v>12</v>
      </c>
    </row>
    <row r="109" spans="1:29" x14ac:dyDescent="0.25">
      <c r="A109" s="50">
        <v>10</v>
      </c>
      <c r="B109" s="74">
        <f t="shared" si="48"/>
        <v>2021</v>
      </c>
      <c r="C109" s="72">
        <f>'SCH P INPUTS'!C118</f>
        <v>0</v>
      </c>
      <c r="D109" s="70">
        <f t="shared" ref="D109:D110" si="50">G109</f>
        <v>0.97228999999999999</v>
      </c>
      <c r="E109" s="71">
        <f t="shared" ref="E109" si="51">C109*D109</f>
        <v>0</v>
      </c>
      <c r="F109" s="72">
        <f>'SCH P INPUTS'!C118+'SCH P INPUTS'!D118+'SCH P INPUTS'!E118</f>
        <v>0</v>
      </c>
      <c r="G109" s="83">
        <f>'2022 DISCOUNT FACTORS'!E17</f>
        <v>0.97228999999999999</v>
      </c>
      <c r="H109" s="71">
        <f t="shared" ref="H109:H110" si="52">F109*G109</f>
        <v>0</v>
      </c>
      <c r="I109" s="73" t="s">
        <v>11</v>
      </c>
      <c r="K109" s="50">
        <v>10</v>
      </c>
      <c r="L109" s="74">
        <f t="shared" si="47"/>
        <v>2021</v>
      </c>
      <c r="M109" s="72">
        <f>'SCH P INPUTS'!I118</f>
        <v>0</v>
      </c>
      <c r="N109" s="70">
        <f t="shared" ref="N109:N110" si="53">Q109</f>
        <v>0.97228999999999999</v>
      </c>
      <c r="O109" s="71">
        <f>M109*N109</f>
        <v>0</v>
      </c>
      <c r="P109" s="72">
        <f>'SCH P INPUTS'!I118+'SCH P INPUTS'!J118+'SCH P INPUTS'!K118</f>
        <v>0</v>
      </c>
      <c r="Q109" s="83">
        <f>'2022 DISCOUNT FACTORS'!D28</f>
        <v>0.97228999999999999</v>
      </c>
      <c r="R109" s="71">
        <f t="shared" ref="R109" si="54">P109*Q109</f>
        <v>0</v>
      </c>
      <c r="S109" s="73" t="s">
        <v>11</v>
      </c>
      <c r="U109" s="50">
        <v>10</v>
      </c>
      <c r="V109" s="74">
        <f t="shared" si="49"/>
        <v>2021</v>
      </c>
      <c r="W109" s="72">
        <f>'SCH P INPUTS'!O118</f>
        <v>0</v>
      </c>
      <c r="X109" s="70">
        <f t="shared" ref="X109:X110" si="55">AA109</f>
        <v>0.97228999999999999</v>
      </c>
      <c r="Y109" s="71">
        <f>W109*X109</f>
        <v>0</v>
      </c>
      <c r="Z109" s="72">
        <f>'SCH P INPUTS'!O118+'SCH P INPUTS'!P118+'SCH P INPUTS'!Q118</f>
        <v>0</v>
      </c>
      <c r="AA109" s="83">
        <f>'2022 DISCOUNT FACTORS'!C28</f>
        <v>0.97228999999999999</v>
      </c>
      <c r="AB109" s="71">
        <f t="shared" ref="AB109" si="56">Z109*AA109</f>
        <v>0</v>
      </c>
      <c r="AC109" s="73" t="s">
        <v>11</v>
      </c>
    </row>
    <row r="110" spans="1:29" x14ac:dyDescent="0.25">
      <c r="A110" s="62">
        <v>11</v>
      </c>
      <c r="B110" s="75">
        <f t="shared" si="48"/>
        <v>2022</v>
      </c>
      <c r="C110" s="76">
        <f>'SCH P INPUTS'!C119</f>
        <v>0</v>
      </c>
      <c r="D110" s="77">
        <f t="shared" si="50"/>
        <v>0.96200300000000005</v>
      </c>
      <c r="E110" s="78">
        <f>C110*D110</f>
        <v>0</v>
      </c>
      <c r="F110" s="76">
        <f>'SCH P INPUTS'!C119+'SCH P INPUTS'!D119+'SCH P INPUTS'!E119</f>
        <v>0</v>
      </c>
      <c r="G110" s="77">
        <f>'2022 DISCOUNT FACTORS'!E16</f>
        <v>0.96200300000000005</v>
      </c>
      <c r="H110" s="78">
        <f t="shared" si="52"/>
        <v>0</v>
      </c>
      <c r="I110" s="73" t="s">
        <v>10</v>
      </c>
      <c r="K110" s="62">
        <v>11</v>
      </c>
      <c r="L110" s="75">
        <f t="shared" si="47"/>
        <v>2022</v>
      </c>
      <c r="M110" s="76">
        <f>'SCH P INPUTS'!I119</f>
        <v>0</v>
      </c>
      <c r="N110" s="77">
        <f t="shared" si="53"/>
        <v>0.96502299999999996</v>
      </c>
      <c r="O110" s="78">
        <f t="shared" ref="O110" si="57">M110*N110</f>
        <v>0</v>
      </c>
      <c r="P110" s="76">
        <f>'SCH P INPUTS'!I119+'SCH P INPUTS'!J119+'SCH P INPUTS'!K119</f>
        <v>0</v>
      </c>
      <c r="Q110" s="77">
        <f>'2022 DISCOUNT FACTORS'!D27</f>
        <v>0.96502299999999996</v>
      </c>
      <c r="R110" s="78">
        <f>P110*Q110</f>
        <v>0</v>
      </c>
      <c r="S110" s="73" t="s">
        <v>10</v>
      </c>
      <c r="U110" s="62">
        <v>11</v>
      </c>
      <c r="V110" s="75">
        <f t="shared" si="49"/>
        <v>2022</v>
      </c>
      <c r="W110" s="76">
        <f>'SCH P INPUTS'!O119</f>
        <v>0</v>
      </c>
      <c r="X110" s="77">
        <f t="shared" si="55"/>
        <v>0.95314900000000002</v>
      </c>
      <c r="Y110" s="78">
        <f t="shared" ref="Y110" si="58">W110*X110</f>
        <v>0</v>
      </c>
      <c r="Z110" s="76">
        <f>'SCH P INPUTS'!O119+'SCH P INPUTS'!P119+'SCH P INPUTS'!Q119</f>
        <v>0</v>
      </c>
      <c r="AA110" s="77">
        <f>'2022 DISCOUNT FACTORS'!C27</f>
        <v>0.95314900000000002</v>
      </c>
      <c r="AB110" s="78">
        <f>Z110*AA110</f>
        <v>0</v>
      </c>
      <c r="AC110" s="73" t="s">
        <v>10</v>
      </c>
    </row>
    <row r="111" spans="1:29" x14ac:dyDescent="0.25">
      <c r="A111" s="62">
        <v>12</v>
      </c>
      <c r="B111" s="79" t="s">
        <v>35</v>
      </c>
      <c r="C111" s="76">
        <f>SUM(C100,C109:C110)</f>
        <v>0</v>
      </c>
      <c r="D111" s="76"/>
      <c r="E111" s="78">
        <f>SUM(E100,E109:E110)</f>
        <v>0</v>
      </c>
      <c r="F111" s="76">
        <f>SUM(F100,F109:F110)</f>
        <v>0</v>
      </c>
      <c r="G111" s="76"/>
      <c r="H111" s="78">
        <f>SUM(H100,H109:H110)</f>
        <v>0</v>
      </c>
      <c r="I111" s="81"/>
      <c r="K111" s="62">
        <v>12</v>
      </c>
      <c r="L111" s="79" t="s">
        <v>35</v>
      </c>
      <c r="M111" s="76">
        <f>SUM(M100,M109:M110)</f>
        <v>0</v>
      </c>
      <c r="N111" s="76"/>
      <c r="O111" s="78">
        <f>SUM(O100,O109:O110)</f>
        <v>0</v>
      </c>
      <c r="P111" s="76">
        <f>SUM(P100,P109:P110)</f>
        <v>0</v>
      </c>
      <c r="Q111" s="76"/>
      <c r="R111" s="78">
        <f>SUM(R100,R109:R110)</f>
        <v>0</v>
      </c>
      <c r="S111" s="81"/>
      <c r="U111" s="62">
        <v>12</v>
      </c>
      <c r="V111" s="79" t="s">
        <v>35</v>
      </c>
      <c r="W111" s="76">
        <f>SUM(W100,W109:W110)</f>
        <v>0</v>
      </c>
      <c r="X111" s="76"/>
      <c r="Y111" s="78">
        <f>SUM(Y100,Y109:Y110)</f>
        <v>0</v>
      </c>
      <c r="Z111" s="76">
        <f>SUM(Z100,Z109:Z110)</f>
        <v>0</v>
      </c>
      <c r="AA111" s="76"/>
      <c r="AB111" s="78">
        <f>SUM(AB100,AB109:AB110)</f>
        <v>0</v>
      </c>
    </row>
    <row r="113" spans="1:29" x14ac:dyDescent="0.25">
      <c r="A113" s="134">
        <v>21</v>
      </c>
      <c r="B113" s="134"/>
      <c r="C113" s="134"/>
      <c r="D113" s="134"/>
      <c r="E113" s="134"/>
      <c r="F113" s="134"/>
      <c r="G113" s="134"/>
      <c r="H113" s="134"/>
      <c r="I113" s="57"/>
      <c r="K113" s="134">
        <v>17</v>
      </c>
      <c r="L113" s="134"/>
      <c r="M113" s="134"/>
      <c r="N113" s="134"/>
      <c r="O113" s="134"/>
      <c r="P113" s="134"/>
      <c r="Q113" s="134"/>
      <c r="R113" s="134"/>
      <c r="S113" s="57"/>
      <c r="U113" s="134">
        <v>18</v>
      </c>
      <c r="V113" s="134"/>
      <c r="W113" s="134"/>
      <c r="X113" s="134"/>
      <c r="Y113" s="134"/>
      <c r="Z113" s="134"/>
      <c r="AA113" s="134"/>
      <c r="AB113" s="134"/>
    </row>
    <row r="114" spans="1:29" x14ac:dyDescent="0.25">
      <c r="A114" s="38" t="s">
        <v>26</v>
      </c>
      <c r="C114" s="38" t="s">
        <v>24</v>
      </c>
      <c r="D114" s="38"/>
      <c r="E114" s="38"/>
      <c r="G114" s="38"/>
      <c r="H114" s="38"/>
      <c r="I114" s="38"/>
      <c r="J114" s="38"/>
      <c r="K114" s="38" t="s">
        <v>26</v>
      </c>
      <c r="M114" s="38" t="s">
        <v>54</v>
      </c>
      <c r="N114" s="38"/>
      <c r="O114" s="38"/>
      <c r="Q114" s="38"/>
      <c r="R114" s="38"/>
      <c r="S114" s="38"/>
      <c r="T114" s="38"/>
      <c r="U114" s="38" t="s">
        <v>26</v>
      </c>
      <c r="W114" s="38" t="s">
        <v>8</v>
      </c>
      <c r="X114" s="38"/>
      <c r="Y114" s="38"/>
      <c r="AA114" s="38"/>
      <c r="AB114" s="38"/>
    </row>
    <row r="115" spans="1:29" x14ac:dyDescent="0.25">
      <c r="A115" s="130"/>
      <c r="B115" s="131"/>
      <c r="C115" s="39">
        <v>23</v>
      </c>
      <c r="D115" s="39"/>
      <c r="E115" s="58"/>
      <c r="F115" s="39" t="s">
        <v>41</v>
      </c>
      <c r="G115" s="39"/>
      <c r="H115" s="58"/>
      <c r="I115" s="59"/>
      <c r="K115" s="130"/>
      <c r="L115" s="131"/>
      <c r="M115" s="39">
        <v>23</v>
      </c>
      <c r="N115" s="39"/>
      <c r="O115" s="58"/>
      <c r="P115" s="39" t="s">
        <v>41</v>
      </c>
      <c r="Q115" s="39"/>
      <c r="R115" s="58"/>
      <c r="S115" s="59"/>
      <c r="U115" s="130"/>
      <c r="V115" s="131"/>
      <c r="W115" s="39">
        <v>23</v>
      </c>
      <c r="X115" s="39"/>
      <c r="Y115" s="58"/>
      <c r="Z115" s="39" t="s">
        <v>41</v>
      </c>
      <c r="AA115" s="39"/>
      <c r="AB115" s="58"/>
    </row>
    <row r="116" spans="1:29" ht="75" x14ac:dyDescent="0.25">
      <c r="A116" s="132"/>
      <c r="B116" s="133"/>
      <c r="C116" s="60" t="s">
        <v>32</v>
      </c>
      <c r="D116" s="60" t="s">
        <v>42</v>
      </c>
      <c r="E116" s="61" t="s">
        <v>43</v>
      </c>
      <c r="F116" s="60" t="s">
        <v>44</v>
      </c>
      <c r="G116" s="60" t="s">
        <v>42</v>
      </c>
      <c r="H116" s="61" t="s">
        <v>45</v>
      </c>
      <c r="I116" s="63"/>
      <c r="K116" s="132"/>
      <c r="L116" s="133"/>
      <c r="M116" s="60" t="s">
        <v>32</v>
      </c>
      <c r="N116" s="60" t="s">
        <v>42</v>
      </c>
      <c r="O116" s="61" t="s">
        <v>43</v>
      </c>
      <c r="P116" s="60" t="s">
        <v>44</v>
      </c>
      <c r="Q116" s="60" t="s">
        <v>42</v>
      </c>
      <c r="R116" s="61" t="s">
        <v>45</v>
      </c>
      <c r="S116" s="63"/>
      <c r="U116" s="132"/>
      <c r="V116" s="133"/>
      <c r="W116" s="60" t="s">
        <v>32</v>
      </c>
      <c r="X116" s="60" t="s">
        <v>42</v>
      </c>
      <c r="Y116" s="61" t="s">
        <v>43</v>
      </c>
      <c r="Z116" s="60" t="s">
        <v>44</v>
      </c>
      <c r="AA116" s="60" t="s">
        <v>42</v>
      </c>
      <c r="AB116" s="61" t="s">
        <v>45</v>
      </c>
    </row>
    <row r="117" spans="1:29" x14ac:dyDescent="0.25">
      <c r="A117" s="48">
        <v>1</v>
      </c>
      <c r="B117" s="64" t="str">
        <f>B14</f>
        <v>Prior</v>
      </c>
      <c r="C117" s="65">
        <f>'SCH P INPUTS'!C126</f>
        <v>0</v>
      </c>
      <c r="D117" s="66">
        <f>G117</f>
        <v>0.98483399999999999</v>
      </c>
      <c r="E117" s="67">
        <f>C117*D117</f>
        <v>0</v>
      </c>
      <c r="F117" s="65">
        <f>'SCH P INPUTS'!C126+'SCH P INPUTS'!D126+'SCH P INPUTS'!E126</f>
        <v>0</v>
      </c>
      <c r="G117" s="84">
        <f>'2022 DISCOUNT FACTORS'!B29</f>
        <v>0.98483399999999999</v>
      </c>
      <c r="H117" s="67">
        <f>F117*G117</f>
        <v>0</v>
      </c>
      <c r="I117" s="68" t="s">
        <v>73</v>
      </c>
      <c r="K117" s="48">
        <v>1</v>
      </c>
      <c r="L117" s="64" t="str">
        <f>B14</f>
        <v>Prior</v>
      </c>
      <c r="M117" s="65">
        <f>'SCH P INPUTS'!I126</f>
        <v>0</v>
      </c>
      <c r="N117" s="66">
        <f>Q117</f>
        <v>0.96690299999999996</v>
      </c>
      <c r="O117" s="67">
        <f>M117*N117</f>
        <v>0</v>
      </c>
      <c r="P117" s="65">
        <f>'SCH P INPUTS'!I126+'SCH P INPUTS'!J126+'SCH P INPUTS'!K126</f>
        <v>0</v>
      </c>
      <c r="Q117" s="84">
        <f>'2022 DISCOUNT FACTORS'!D63</f>
        <v>0.96690299999999996</v>
      </c>
      <c r="R117" s="67">
        <f>P117*Q117</f>
        <v>0</v>
      </c>
      <c r="S117" s="68" t="s">
        <v>73</v>
      </c>
      <c r="U117" s="48">
        <v>1</v>
      </c>
      <c r="V117" s="64" t="str">
        <f>B14</f>
        <v>Prior</v>
      </c>
      <c r="W117" s="65">
        <f>'SCH P INPUTS'!O126</f>
        <v>0</v>
      </c>
      <c r="X117" s="66">
        <f>AA117</f>
        <v>0.94728800000000002</v>
      </c>
      <c r="Y117" s="67">
        <f>W117*X117</f>
        <v>0</v>
      </c>
      <c r="Z117" s="65">
        <f>'SCH P INPUTS'!O126+'SCH P INPUTS'!P126+'SCH P INPUTS'!Q126</f>
        <v>0</v>
      </c>
      <c r="AA117" s="84">
        <f>'2022 DISCOUNT FACTORS'!C63</f>
        <v>0.94728800000000002</v>
      </c>
      <c r="AB117" s="67">
        <f>Z117*AA117</f>
        <v>0</v>
      </c>
      <c r="AC117" s="68" t="s">
        <v>73</v>
      </c>
    </row>
    <row r="118" spans="1:29" x14ac:dyDescent="0.25">
      <c r="A118" s="50">
        <v>2</v>
      </c>
      <c r="B118" s="74">
        <f>B101</f>
        <v>2013</v>
      </c>
      <c r="C118" s="94"/>
      <c r="D118" s="93"/>
      <c r="E118" s="98"/>
      <c r="F118" s="94"/>
      <c r="G118" s="97"/>
      <c r="H118" s="98"/>
      <c r="I118" s="73" t="s">
        <v>19</v>
      </c>
      <c r="K118" s="50">
        <v>2</v>
      </c>
      <c r="L118" s="74">
        <f t="shared" ref="L118:L127" si="59">B118</f>
        <v>2013</v>
      </c>
      <c r="M118" s="72">
        <f>'SCH P INPUTS'!I127</f>
        <v>0</v>
      </c>
      <c r="N118" s="70">
        <f t="shared" ref="N118:N127" si="60">Q118</f>
        <v>0.94413300000000011</v>
      </c>
      <c r="O118" s="71">
        <f t="shared" ref="O118:O127" si="61">M118*N118</f>
        <v>0</v>
      </c>
      <c r="P118" s="72">
        <f>'SCH P INPUTS'!I127+'SCH P INPUTS'!J127+'SCH P INPUTS'!K127</f>
        <v>0</v>
      </c>
      <c r="Q118" s="83">
        <f>'2022 DISCOUNT FACTORS'!D62</f>
        <v>0.94413300000000011</v>
      </c>
      <c r="R118" s="71">
        <f t="shared" ref="R118:R127" si="62">P118*Q118</f>
        <v>0</v>
      </c>
      <c r="S118" s="73" t="s">
        <v>19</v>
      </c>
      <c r="U118" s="50">
        <v>2</v>
      </c>
      <c r="V118" s="74">
        <f>L118</f>
        <v>2013</v>
      </c>
      <c r="W118" s="72">
        <f>'SCH P INPUTS'!O127</f>
        <v>0</v>
      </c>
      <c r="X118" s="70">
        <f t="shared" ref="X118:X127" si="63">AA118</f>
        <v>0.91578500000000007</v>
      </c>
      <c r="Y118" s="71">
        <f t="shared" ref="Y118:Y127" si="64">W118*X118</f>
        <v>0</v>
      </c>
      <c r="Z118" s="72">
        <f>'SCH P INPUTS'!O127+'SCH P INPUTS'!P127+'SCH P INPUTS'!Q127</f>
        <v>0</v>
      </c>
      <c r="AA118" s="83">
        <f>'2022 DISCOUNT FACTORS'!C62</f>
        <v>0.91578500000000007</v>
      </c>
      <c r="AB118" s="71">
        <f t="shared" ref="AB118:AB127" si="65">Z118*AA118</f>
        <v>0</v>
      </c>
      <c r="AC118" s="73" t="s">
        <v>19</v>
      </c>
    </row>
    <row r="119" spans="1:29" x14ac:dyDescent="0.25">
      <c r="A119" s="50">
        <v>3</v>
      </c>
      <c r="B119" s="74">
        <f t="shared" ref="B119:B127" si="66">B102</f>
        <v>2014</v>
      </c>
      <c r="C119" s="94"/>
      <c r="D119" s="93"/>
      <c r="E119" s="98"/>
      <c r="F119" s="94"/>
      <c r="G119" s="97"/>
      <c r="H119" s="98"/>
      <c r="I119" s="73" t="s">
        <v>18</v>
      </c>
      <c r="K119" s="50">
        <v>3</v>
      </c>
      <c r="L119" s="74">
        <f t="shared" si="59"/>
        <v>2014</v>
      </c>
      <c r="M119" s="72">
        <f>'SCH P INPUTS'!I128</f>
        <v>0</v>
      </c>
      <c r="N119" s="70">
        <f t="shared" si="60"/>
        <v>0.92199200000000003</v>
      </c>
      <c r="O119" s="71">
        <f t="shared" si="61"/>
        <v>0</v>
      </c>
      <c r="P119" s="72">
        <f>'SCH P INPUTS'!I128+'SCH P INPUTS'!J128+'SCH P INPUTS'!K128</f>
        <v>0</v>
      </c>
      <c r="Q119" s="83">
        <f>'2022 DISCOUNT FACTORS'!D61</f>
        <v>0.92199200000000003</v>
      </c>
      <c r="R119" s="71">
        <f t="shared" si="62"/>
        <v>0</v>
      </c>
      <c r="S119" s="73" t="s">
        <v>18</v>
      </c>
      <c r="U119" s="50">
        <v>3</v>
      </c>
      <c r="V119" s="74">
        <f t="shared" ref="V119:V127" si="67">L119</f>
        <v>2014</v>
      </c>
      <c r="W119" s="72">
        <f>'SCH P INPUTS'!O128</f>
        <v>0</v>
      </c>
      <c r="X119" s="70">
        <f t="shared" si="63"/>
        <v>0.90296899999999991</v>
      </c>
      <c r="Y119" s="71">
        <f t="shared" si="64"/>
        <v>0</v>
      </c>
      <c r="Z119" s="72">
        <f>'SCH P INPUTS'!O128+'SCH P INPUTS'!P128+'SCH P INPUTS'!Q128</f>
        <v>0</v>
      </c>
      <c r="AA119" s="83">
        <f>'2022 DISCOUNT FACTORS'!C61</f>
        <v>0.90296899999999991</v>
      </c>
      <c r="AB119" s="71">
        <f t="shared" si="65"/>
        <v>0</v>
      </c>
      <c r="AC119" s="73" t="s">
        <v>18</v>
      </c>
    </row>
    <row r="120" spans="1:29" x14ac:dyDescent="0.25">
      <c r="A120" s="50">
        <v>4</v>
      </c>
      <c r="B120" s="74">
        <f t="shared" si="66"/>
        <v>2015</v>
      </c>
      <c r="C120" s="94"/>
      <c r="D120" s="93"/>
      <c r="E120" s="98"/>
      <c r="F120" s="94"/>
      <c r="G120" s="97"/>
      <c r="H120" s="98"/>
      <c r="I120" s="73" t="s">
        <v>17</v>
      </c>
      <c r="K120" s="50">
        <v>4</v>
      </c>
      <c r="L120" s="74">
        <f t="shared" si="59"/>
        <v>2015</v>
      </c>
      <c r="M120" s="72">
        <f>'SCH P INPUTS'!I129</f>
        <v>0</v>
      </c>
      <c r="N120" s="70">
        <f t="shared" si="60"/>
        <v>0.918072</v>
      </c>
      <c r="O120" s="71">
        <f t="shared" si="61"/>
        <v>0</v>
      </c>
      <c r="P120" s="72">
        <f>'SCH P INPUTS'!I129+'SCH P INPUTS'!J129+'SCH P INPUTS'!K129</f>
        <v>0</v>
      </c>
      <c r="Q120" s="83">
        <f>'2022 DISCOUNT FACTORS'!D60</f>
        <v>0.918072</v>
      </c>
      <c r="R120" s="71">
        <f>P120*Q120</f>
        <v>0</v>
      </c>
      <c r="S120" s="73" t="s">
        <v>17</v>
      </c>
      <c r="U120" s="50">
        <v>4</v>
      </c>
      <c r="V120" s="74">
        <f t="shared" si="67"/>
        <v>2015</v>
      </c>
      <c r="W120" s="72">
        <f>'SCH P INPUTS'!O129</f>
        <v>0</v>
      </c>
      <c r="X120" s="70">
        <f t="shared" si="63"/>
        <v>0.89038799999999996</v>
      </c>
      <c r="Y120" s="71">
        <f t="shared" si="64"/>
        <v>0</v>
      </c>
      <c r="Z120" s="72">
        <f>'SCH P INPUTS'!O129+'SCH P INPUTS'!P129+'SCH P INPUTS'!Q129</f>
        <v>0</v>
      </c>
      <c r="AA120" s="83">
        <f>'2022 DISCOUNT FACTORS'!C60</f>
        <v>0.89038799999999996</v>
      </c>
      <c r="AB120" s="71">
        <f t="shared" si="65"/>
        <v>0</v>
      </c>
      <c r="AC120" s="73" t="s">
        <v>17</v>
      </c>
    </row>
    <row r="121" spans="1:29" x14ac:dyDescent="0.25">
      <c r="A121" s="50">
        <v>5</v>
      </c>
      <c r="B121" s="74">
        <f t="shared" si="66"/>
        <v>2016</v>
      </c>
      <c r="C121" s="94"/>
      <c r="D121" s="93"/>
      <c r="E121" s="98"/>
      <c r="F121" s="94"/>
      <c r="G121" s="97"/>
      <c r="H121" s="98"/>
      <c r="I121" s="73" t="s">
        <v>16</v>
      </c>
      <c r="K121" s="50">
        <v>5</v>
      </c>
      <c r="L121" s="74">
        <f t="shared" si="59"/>
        <v>2016</v>
      </c>
      <c r="M121" s="72">
        <f>'SCH P INPUTS'!I130</f>
        <v>0</v>
      </c>
      <c r="N121" s="70">
        <f t="shared" si="60"/>
        <v>0.90852699999999997</v>
      </c>
      <c r="O121" s="71">
        <f t="shared" si="61"/>
        <v>0</v>
      </c>
      <c r="P121" s="72">
        <f>'SCH P INPUTS'!I130+'SCH P INPUTS'!J130+'SCH P INPUTS'!K130</f>
        <v>0</v>
      </c>
      <c r="Q121" s="83">
        <f>'2022 DISCOUNT FACTORS'!D59</f>
        <v>0.90852699999999997</v>
      </c>
      <c r="R121" s="71">
        <f t="shared" si="62"/>
        <v>0</v>
      </c>
      <c r="S121" s="73" t="s">
        <v>16</v>
      </c>
      <c r="U121" s="50">
        <v>5</v>
      </c>
      <c r="V121" s="74">
        <f t="shared" si="67"/>
        <v>2016</v>
      </c>
      <c r="W121" s="72">
        <f>'SCH P INPUTS'!O130</f>
        <v>0</v>
      </c>
      <c r="X121" s="70">
        <f t="shared" si="63"/>
        <v>0.87804000000000004</v>
      </c>
      <c r="Y121" s="71">
        <f>W121*X121</f>
        <v>0</v>
      </c>
      <c r="Z121" s="72">
        <f>'SCH P INPUTS'!O130+'SCH P INPUTS'!P130+'SCH P INPUTS'!Q130</f>
        <v>0</v>
      </c>
      <c r="AA121" s="83">
        <f>'2022 DISCOUNT FACTORS'!C59</f>
        <v>0.87804000000000004</v>
      </c>
      <c r="AB121" s="71">
        <f t="shared" si="65"/>
        <v>0</v>
      </c>
      <c r="AC121" s="73" t="s">
        <v>16</v>
      </c>
    </row>
    <row r="122" spans="1:29" x14ac:dyDescent="0.25">
      <c r="A122" s="50">
        <v>6</v>
      </c>
      <c r="B122" s="74">
        <f t="shared" si="66"/>
        <v>2017</v>
      </c>
      <c r="C122" s="94"/>
      <c r="D122" s="93"/>
      <c r="E122" s="98"/>
      <c r="F122" s="94"/>
      <c r="G122" s="97"/>
      <c r="H122" s="98"/>
      <c r="I122" s="73" t="s">
        <v>15</v>
      </c>
      <c r="K122" s="50">
        <v>6</v>
      </c>
      <c r="L122" s="74">
        <f t="shared" si="59"/>
        <v>2017</v>
      </c>
      <c r="M122" s="72">
        <f>'SCH P INPUTS'!I131</f>
        <v>0</v>
      </c>
      <c r="N122" s="70">
        <f t="shared" si="60"/>
        <v>0.89930899999999991</v>
      </c>
      <c r="O122" s="71">
        <f t="shared" si="61"/>
        <v>0</v>
      </c>
      <c r="P122" s="72">
        <f>'SCH P INPUTS'!I131+'SCH P INPUTS'!J131+'SCH P INPUTS'!K131</f>
        <v>0</v>
      </c>
      <c r="Q122" s="83">
        <f>'2022 DISCOUNT FACTORS'!D58</f>
        <v>0.89930899999999991</v>
      </c>
      <c r="R122" s="71">
        <f t="shared" si="62"/>
        <v>0</v>
      </c>
      <c r="S122" s="73" t="s">
        <v>15</v>
      </c>
      <c r="U122" s="50">
        <v>6</v>
      </c>
      <c r="V122" s="74">
        <f t="shared" si="67"/>
        <v>2017</v>
      </c>
      <c r="W122" s="72">
        <f>'SCH P INPUTS'!O131</f>
        <v>0</v>
      </c>
      <c r="X122" s="70">
        <f t="shared" si="63"/>
        <v>0.86418400000000006</v>
      </c>
      <c r="Y122" s="71">
        <f t="shared" si="64"/>
        <v>0</v>
      </c>
      <c r="Z122" s="72">
        <f>'SCH P INPUTS'!O131+'SCH P INPUTS'!P131+'SCH P INPUTS'!Q131</f>
        <v>0</v>
      </c>
      <c r="AA122" s="83">
        <f>'2022 DISCOUNT FACTORS'!C58</f>
        <v>0.86418400000000006</v>
      </c>
      <c r="AB122" s="71">
        <f t="shared" si="65"/>
        <v>0</v>
      </c>
      <c r="AC122" s="73" t="s">
        <v>15</v>
      </c>
    </row>
    <row r="123" spans="1:29" x14ac:dyDescent="0.25">
      <c r="A123" s="50">
        <v>7</v>
      </c>
      <c r="B123" s="74">
        <f t="shared" si="66"/>
        <v>2018</v>
      </c>
      <c r="C123" s="94"/>
      <c r="D123" s="93"/>
      <c r="E123" s="98"/>
      <c r="F123" s="94"/>
      <c r="G123" s="97"/>
      <c r="H123" s="98"/>
      <c r="I123" s="73" t="s">
        <v>14</v>
      </c>
      <c r="K123" s="50">
        <v>7</v>
      </c>
      <c r="L123" s="74">
        <f t="shared" si="59"/>
        <v>2018</v>
      </c>
      <c r="M123" s="72">
        <f>'SCH P INPUTS'!I132</f>
        <v>0</v>
      </c>
      <c r="N123" s="70">
        <f t="shared" si="60"/>
        <v>0.89881</v>
      </c>
      <c r="O123" s="71">
        <f>M123*N123</f>
        <v>0</v>
      </c>
      <c r="P123" s="72">
        <f>'SCH P INPUTS'!I132+'SCH P INPUTS'!J132+'SCH P INPUTS'!K132</f>
        <v>0</v>
      </c>
      <c r="Q123" s="83">
        <f>'2022 DISCOUNT FACTORS'!D57</f>
        <v>0.89881</v>
      </c>
      <c r="R123" s="71">
        <f t="shared" si="62"/>
        <v>0</v>
      </c>
      <c r="S123" s="73" t="s">
        <v>14</v>
      </c>
      <c r="U123" s="50">
        <v>7</v>
      </c>
      <c r="V123" s="74">
        <f t="shared" si="67"/>
        <v>2018</v>
      </c>
      <c r="W123" s="72">
        <f>'SCH P INPUTS'!O132</f>
        <v>0</v>
      </c>
      <c r="X123" s="70">
        <f t="shared" si="63"/>
        <v>0.85088900000000001</v>
      </c>
      <c r="Y123" s="71">
        <f t="shared" si="64"/>
        <v>0</v>
      </c>
      <c r="Z123" s="72">
        <f>'SCH P INPUTS'!O132+'SCH P INPUTS'!P132+'SCH P INPUTS'!Q132</f>
        <v>0</v>
      </c>
      <c r="AA123" s="83">
        <f>'2022 DISCOUNT FACTORS'!C57</f>
        <v>0.85088900000000001</v>
      </c>
      <c r="AB123" s="71">
        <f t="shared" si="65"/>
        <v>0</v>
      </c>
      <c r="AC123" s="73" t="s">
        <v>14</v>
      </c>
    </row>
    <row r="124" spans="1:29" x14ac:dyDescent="0.25">
      <c r="A124" s="50">
        <v>8</v>
      </c>
      <c r="B124" s="74">
        <f t="shared" si="66"/>
        <v>2019</v>
      </c>
      <c r="C124" s="94"/>
      <c r="D124" s="93"/>
      <c r="E124" s="98"/>
      <c r="F124" s="94"/>
      <c r="G124" s="97"/>
      <c r="H124" s="98"/>
      <c r="I124" s="73" t="s">
        <v>13</v>
      </c>
      <c r="K124" s="50">
        <v>8</v>
      </c>
      <c r="L124" s="74">
        <f t="shared" si="59"/>
        <v>2019</v>
      </c>
      <c r="M124" s="72">
        <f>'SCH P INPUTS'!I133</f>
        <v>0</v>
      </c>
      <c r="N124" s="70">
        <f t="shared" si="60"/>
        <v>0.90785400000000005</v>
      </c>
      <c r="O124" s="71">
        <f t="shared" si="61"/>
        <v>0</v>
      </c>
      <c r="P124" s="72">
        <f>'SCH P INPUTS'!I133+'SCH P INPUTS'!J133+'SCH P INPUTS'!K133</f>
        <v>0</v>
      </c>
      <c r="Q124" s="83">
        <f>'2022 DISCOUNT FACTORS'!D56</f>
        <v>0.90785400000000005</v>
      </c>
      <c r="R124" s="71">
        <f t="shared" si="62"/>
        <v>0</v>
      </c>
      <c r="S124" s="73" t="s">
        <v>13</v>
      </c>
      <c r="U124" s="50">
        <v>8</v>
      </c>
      <c r="V124" s="74">
        <f t="shared" si="67"/>
        <v>2019</v>
      </c>
      <c r="W124" s="72">
        <f>'SCH P INPUTS'!O133</f>
        <v>0</v>
      </c>
      <c r="X124" s="70">
        <f t="shared" si="63"/>
        <v>0.83083600000000002</v>
      </c>
      <c r="Y124" s="71">
        <f t="shared" si="64"/>
        <v>0</v>
      </c>
      <c r="Z124" s="72">
        <f>'SCH P INPUTS'!O133+'SCH P INPUTS'!P133+'SCH P INPUTS'!Q133</f>
        <v>0</v>
      </c>
      <c r="AA124" s="83">
        <f>'2022 DISCOUNT FACTORS'!C56</f>
        <v>0.83083600000000002</v>
      </c>
      <c r="AB124" s="71">
        <f>Z124*AA124</f>
        <v>0</v>
      </c>
      <c r="AC124" s="73" t="s">
        <v>13</v>
      </c>
    </row>
    <row r="125" spans="1:29" x14ac:dyDescent="0.25">
      <c r="A125" s="50">
        <v>9</v>
      </c>
      <c r="B125" s="74">
        <f t="shared" si="66"/>
        <v>2020</v>
      </c>
      <c r="C125" s="94"/>
      <c r="D125" s="96"/>
      <c r="E125" s="98"/>
      <c r="F125" s="94"/>
      <c r="G125" s="97"/>
      <c r="H125" s="98"/>
      <c r="I125" s="73" t="s">
        <v>12</v>
      </c>
      <c r="K125" s="50">
        <v>9</v>
      </c>
      <c r="L125" s="74">
        <f t="shared" si="59"/>
        <v>2020</v>
      </c>
      <c r="M125" s="72">
        <f>'SCH P INPUTS'!I134</f>
        <v>0</v>
      </c>
      <c r="N125" s="70">
        <f t="shared" si="60"/>
        <v>0.89451199999999997</v>
      </c>
      <c r="O125" s="71">
        <f t="shared" si="61"/>
        <v>0</v>
      </c>
      <c r="P125" s="72">
        <f>'SCH P INPUTS'!I134+'SCH P INPUTS'!J134+'SCH P INPUTS'!K134</f>
        <v>0</v>
      </c>
      <c r="Q125" s="83">
        <f>'2022 DISCOUNT FACTORS'!D55</f>
        <v>0.89451199999999997</v>
      </c>
      <c r="R125" s="71">
        <f t="shared" si="62"/>
        <v>0</v>
      </c>
      <c r="S125" s="73" t="s">
        <v>12</v>
      </c>
      <c r="U125" s="50">
        <v>9</v>
      </c>
      <c r="V125" s="74">
        <f t="shared" si="67"/>
        <v>2020</v>
      </c>
      <c r="W125" s="72">
        <f>'SCH P INPUTS'!O134</f>
        <v>0</v>
      </c>
      <c r="X125" s="70">
        <f t="shared" si="63"/>
        <v>0.87648000000000004</v>
      </c>
      <c r="Y125" s="71">
        <f t="shared" si="64"/>
        <v>0</v>
      </c>
      <c r="Z125" s="72">
        <f>'SCH P INPUTS'!O134+'SCH P INPUTS'!P134+'SCH P INPUTS'!Q134</f>
        <v>0</v>
      </c>
      <c r="AA125" s="83">
        <f>'2022 DISCOUNT FACTORS'!C55</f>
        <v>0.87648000000000004</v>
      </c>
      <c r="AB125" s="71">
        <f t="shared" si="65"/>
        <v>0</v>
      </c>
      <c r="AC125" s="73" t="s">
        <v>12</v>
      </c>
    </row>
    <row r="126" spans="1:29" x14ac:dyDescent="0.25">
      <c r="A126" s="50">
        <v>10</v>
      </c>
      <c r="B126" s="74">
        <f t="shared" si="66"/>
        <v>2021</v>
      </c>
      <c r="C126" s="72">
        <f>'SCH P INPUTS'!C135</f>
        <v>0</v>
      </c>
      <c r="D126" s="70">
        <f t="shared" ref="D126:D127" si="68">G126</f>
        <v>0.97228999999999999</v>
      </c>
      <c r="E126" s="71">
        <f>C126*D126</f>
        <v>0</v>
      </c>
      <c r="F126" s="72">
        <f>'SCH P INPUTS'!C135+'SCH P INPUTS'!D135+'SCH P INPUTS'!E135</f>
        <v>0</v>
      </c>
      <c r="G126" s="83">
        <f>'2022 DISCOUNT FACTORS'!B28</f>
        <v>0.97228999999999999</v>
      </c>
      <c r="H126" s="71">
        <f t="shared" ref="H126:H127" si="69">F126*G126</f>
        <v>0</v>
      </c>
      <c r="I126" s="73" t="s">
        <v>11</v>
      </c>
      <c r="K126" s="50">
        <v>10</v>
      </c>
      <c r="L126" s="74">
        <f t="shared" si="59"/>
        <v>2021</v>
      </c>
      <c r="M126" s="72">
        <f>'SCH P INPUTS'!I135</f>
        <v>0</v>
      </c>
      <c r="N126" s="70">
        <f t="shared" si="60"/>
        <v>0.89476199999999995</v>
      </c>
      <c r="O126" s="71">
        <f t="shared" si="61"/>
        <v>0</v>
      </c>
      <c r="P126" s="72">
        <f>'SCH P INPUTS'!I135+'SCH P INPUTS'!J135+'SCH P INPUTS'!K135</f>
        <v>0</v>
      </c>
      <c r="Q126" s="83">
        <f>'2022 DISCOUNT FACTORS'!D54</f>
        <v>0.89476199999999995</v>
      </c>
      <c r="R126" s="71">
        <f t="shared" si="62"/>
        <v>0</v>
      </c>
      <c r="S126" s="73" t="s">
        <v>11</v>
      </c>
      <c r="U126" s="50">
        <v>10</v>
      </c>
      <c r="V126" s="74">
        <f t="shared" si="67"/>
        <v>2021</v>
      </c>
      <c r="W126" s="72">
        <f>'SCH P INPUTS'!O135</f>
        <v>0</v>
      </c>
      <c r="X126" s="70">
        <f t="shared" si="63"/>
        <v>0.86767899999999998</v>
      </c>
      <c r="Y126" s="71">
        <f t="shared" si="64"/>
        <v>0</v>
      </c>
      <c r="Z126" s="72">
        <f>'SCH P INPUTS'!O135+'SCH P INPUTS'!P135+'SCH P INPUTS'!Q135</f>
        <v>0</v>
      </c>
      <c r="AA126" s="83">
        <f>'2022 DISCOUNT FACTORS'!C54</f>
        <v>0.86767899999999998</v>
      </c>
      <c r="AB126" s="71">
        <f t="shared" si="65"/>
        <v>0</v>
      </c>
      <c r="AC126" s="73" t="s">
        <v>11</v>
      </c>
    </row>
    <row r="127" spans="1:29" x14ac:dyDescent="0.25">
      <c r="A127" s="62">
        <v>11</v>
      </c>
      <c r="B127" s="75">
        <f t="shared" si="66"/>
        <v>2022</v>
      </c>
      <c r="C127" s="76">
        <f>'SCH P INPUTS'!C136</f>
        <v>0</v>
      </c>
      <c r="D127" s="77">
        <f t="shared" si="68"/>
        <v>0.96175500000000003</v>
      </c>
      <c r="E127" s="78">
        <f t="shared" ref="E127" si="70">C127*D127</f>
        <v>0</v>
      </c>
      <c r="F127" s="76">
        <f>'SCH P INPUTS'!C136+'SCH P INPUTS'!D136+'SCH P INPUTS'!E136</f>
        <v>0</v>
      </c>
      <c r="G127" s="77">
        <f>'2022 DISCOUNT FACTORS'!B27</f>
        <v>0.96175500000000003</v>
      </c>
      <c r="H127" s="78">
        <f t="shared" si="69"/>
        <v>0</v>
      </c>
      <c r="I127" s="73" t="s">
        <v>10</v>
      </c>
      <c r="K127" s="62">
        <v>11</v>
      </c>
      <c r="L127" s="75">
        <f t="shared" si="59"/>
        <v>2022</v>
      </c>
      <c r="M127" s="76">
        <f>'SCH P INPUTS'!I136</f>
        <v>0</v>
      </c>
      <c r="N127" s="77">
        <f t="shared" si="60"/>
        <v>0.89363000000000004</v>
      </c>
      <c r="O127" s="78">
        <f t="shared" si="61"/>
        <v>0</v>
      </c>
      <c r="P127" s="76">
        <f>'SCH P INPUTS'!I136+'SCH P INPUTS'!J136+'SCH P INPUTS'!K136</f>
        <v>0</v>
      </c>
      <c r="Q127" s="77">
        <f>'2022 DISCOUNT FACTORS'!D53</f>
        <v>0.89363000000000004</v>
      </c>
      <c r="R127" s="78">
        <f t="shared" si="62"/>
        <v>0</v>
      </c>
      <c r="S127" s="73" t="s">
        <v>10</v>
      </c>
      <c r="U127" s="62">
        <v>11</v>
      </c>
      <c r="V127" s="75">
        <f t="shared" si="67"/>
        <v>2022</v>
      </c>
      <c r="W127" s="76">
        <f>'SCH P INPUTS'!O136</f>
        <v>0</v>
      </c>
      <c r="X127" s="77">
        <f t="shared" si="63"/>
        <v>0.89963300000000002</v>
      </c>
      <c r="Y127" s="78">
        <f t="shared" si="64"/>
        <v>0</v>
      </c>
      <c r="Z127" s="76">
        <f>'SCH P INPUTS'!O136+'SCH P INPUTS'!P136+'SCH P INPUTS'!Q136</f>
        <v>0</v>
      </c>
      <c r="AA127" s="77">
        <f>'2022 DISCOUNT FACTORS'!C53</f>
        <v>0.89963300000000002</v>
      </c>
      <c r="AB127" s="78">
        <f t="shared" si="65"/>
        <v>0</v>
      </c>
      <c r="AC127" s="73" t="s">
        <v>10</v>
      </c>
    </row>
    <row r="128" spans="1:29" x14ac:dyDescent="0.25">
      <c r="A128" s="62">
        <v>12</v>
      </c>
      <c r="B128" s="79" t="s">
        <v>35</v>
      </c>
      <c r="C128" s="76">
        <f>SUM(C117,C126:C127)</f>
        <v>0</v>
      </c>
      <c r="D128" s="76"/>
      <c r="E128" s="78">
        <f>SUM(E117,E126:E127)</f>
        <v>0</v>
      </c>
      <c r="F128" s="76">
        <f>SUM(F117,F126:F127)</f>
        <v>0</v>
      </c>
      <c r="G128" s="76"/>
      <c r="H128" s="78">
        <f>SUM(H117,H126:H127)</f>
        <v>0</v>
      </c>
      <c r="I128" s="81"/>
      <c r="K128" s="62">
        <v>12</v>
      </c>
      <c r="L128" s="79" t="s">
        <v>35</v>
      </c>
      <c r="M128" s="76">
        <f>SUM(M117:M127)</f>
        <v>0</v>
      </c>
      <c r="N128" s="76"/>
      <c r="O128" s="78">
        <f>SUM(O117:O127)</f>
        <v>0</v>
      </c>
      <c r="P128" s="76">
        <f>SUM(P117:P127)</f>
        <v>0</v>
      </c>
      <c r="Q128" s="76"/>
      <c r="R128" s="78">
        <f>SUM(R117:R127)</f>
        <v>0</v>
      </c>
      <c r="S128" s="81"/>
      <c r="U128" s="62">
        <v>12</v>
      </c>
      <c r="V128" s="79" t="s">
        <v>35</v>
      </c>
      <c r="W128" s="76">
        <f>SUM(W117:W127)</f>
        <v>0</v>
      </c>
      <c r="X128" s="76"/>
      <c r="Y128" s="78">
        <f>SUM(Y117:Y127)</f>
        <v>0</v>
      </c>
      <c r="Z128" s="76">
        <f>SUM(Z117:Z127)</f>
        <v>0</v>
      </c>
      <c r="AA128" s="76"/>
      <c r="AB128" s="78">
        <f>SUM(AB117:AB127)</f>
        <v>0</v>
      </c>
    </row>
    <row r="130" spans="1:28" x14ac:dyDescent="0.25">
      <c r="A130" s="134">
        <v>22</v>
      </c>
      <c r="B130" s="134"/>
      <c r="C130" s="134"/>
      <c r="D130" s="134"/>
      <c r="E130" s="134"/>
      <c r="F130" s="134"/>
      <c r="G130" s="134"/>
      <c r="H130" s="134"/>
      <c r="I130" s="57"/>
      <c r="K130" s="134">
        <v>23</v>
      </c>
      <c r="L130" s="134"/>
      <c r="M130" s="134"/>
      <c r="N130" s="134"/>
      <c r="O130" s="134"/>
      <c r="P130" s="134"/>
      <c r="Q130" s="134"/>
      <c r="R130" s="134"/>
      <c r="S130" s="57"/>
      <c r="U130" s="134">
        <v>11</v>
      </c>
      <c r="V130" s="134"/>
      <c r="W130" s="134"/>
      <c r="X130" s="134"/>
      <c r="Y130" s="134"/>
      <c r="Z130" s="134"/>
      <c r="AA130" s="134"/>
      <c r="AB130" s="134"/>
    </row>
    <row r="131" spans="1:28" x14ac:dyDescent="0.25">
      <c r="A131" s="38" t="s">
        <v>26</v>
      </c>
      <c r="C131" s="38" t="s">
        <v>79</v>
      </c>
      <c r="D131" s="38"/>
      <c r="E131" s="38"/>
      <c r="G131" s="38"/>
      <c r="H131" s="38"/>
      <c r="I131" s="38"/>
      <c r="J131" s="38"/>
      <c r="K131" s="38" t="s">
        <v>26</v>
      </c>
      <c r="M131" s="38" t="s">
        <v>72</v>
      </c>
      <c r="N131" s="38"/>
      <c r="O131" s="38"/>
      <c r="Q131" s="38"/>
      <c r="R131" s="38"/>
    </row>
    <row r="132" spans="1:28" x14ac:dyDescent="0.25">
      <c r="A132" s="130"/>
      <c r="B132" s="131"/>
      <c r="C132" s="39">
        <v>23</v>
      </c>
      <c r="D132" s="39"/>
      <c r="E132" s="58"/>
      <c r="F132" s="39" t="s">
        <v>41</v>
      </c>
      <c r="G132" s="39"/>
      <c r="H132" s="58"/>
      <c r="I132" s="59"/>
      <c r="K132" s="130"/>
      <c r="L132" s="131"/>
      <c r="M132" s="39">
        <v>23</v>
      </c>
      <c r="N132" s="39"/>
      <c r="O132" s="58"/>
      <c r="P132" s="39" t="s">
        <v>41</v>
      </c>
      <c r="Q132" s="39"/>
      <c r="R132" s="58"/>
    </row>
    <row r="133" spans="1:28" ht="75" x14ac:dyDescent="0.25">
      <c r="A133" s="132"/>
      <c r="B133" s="133"/>
      <c r="C133" s="60" t="s">
        <v>32</v>
      </c>
      <c r="D133" s="60" t="s">
        <v>42</v>
      </c>
      <c r="E133" s="61" t="s">
        <v>43</v>
      </c>
      <c r="F133" s="60" t="s">
        <v>44</v>
      </c>
      <c r="G133" s="60" t="s">
        <v>42</v>
      </c>
      <c r="H133" s="61" t="s">
        <v>45</v>
      </c>
      <c r="I133" s="63"/>
      <c r="K133" s="132"/>
      <c r="L133" s="133"/>
      <c r="M133" s="60" t="s">
        <v>32</v>
      </c>
      <c r="N133" s="60" t="s">
        <v>42</v>
      </c>
      <c r="O133" s="61" t="s">
        <v>43</v>
      </c>
      <c r="P133" s="60" t="s">
        <v>44</v>
      </c>
      <c r="Q133" s="60" t="s">
        <v>42</v>
      </c>
      <c r="R133" s="61" t="s">
        <v>45</v>
      </c>
    </row>
    <row r="134" spans="1:28" x14ac:dyDescent="0.25">
      <c r="A134" s="48">
        <v>1</v>
      </c>
      <c r="B134" s="64" t="str">
        <f>B14</f>
        <v>Prior</v>
      </c>
      <c r="C134" s="65">
        <f>'SCH P INPUTS'!C143</f>
        <v>0</v>
      </c>
      <c r="D134" s="66">
        <f>G134</f>
        <v>0.98483399999999999</v>
      </c>
      <c r="E134" s="67">
        <f>C134*D134</f>
        <v>0</v>
      </c>
      <c r="F134" s="65">
        <f>'SCH P INPUTS'!C143+'SCH P INPUTS'!D143+'SCH P INPUTS'!E143</f>
        <v>0</v>
      </c>
      <c r="G134" s="84">
        <f>'2022 DISCOUNT FACTORS'!D18</f>
        <v>0.98483399999999999</v>
      </c>
      <c r="H134" s="67">
        <f>F134*G134</f>
        <v>0</v>
      </c>
      <c r="I134" s="82" t="s">
        <v>73</v>
      </c>
      <c r="K134" s="48">
        <v>1</v>
      </c>
      <c r="L134" s="64" t="str">
        <f>B14</f>
        <v>Prior</v>
      </c>
      <c r="M134" s="65">
        <f>'SCH P INPUTS'!I143</f>
        <v>0</v>
      </c>
      <c r="N134" s="66">
        <f>Q134</f>
        <v>0.98483399999999999</v>
      </c>
      <c r="O134" s="67">
        <f>M134*N134</f>
        <v>0</v>
      </c>
      <c r="P134" s="65">
        <f>'SCH P INPUTS'!I143+'SCH P INPUTS'!J143+'SCH P INPUTS'!K143</f>
        <v>0</v>
      </c>
      <c r="Q134" s="84">
        <f>'2022 DISCOUNT FACTORS'!F29</f>
        <v>0.98483399999999999</v>
      </c>
      <c r="R134" s="67">
        <f>P134*Q134</f>
        <v>0</v>
      </c>
      <c r="S134" s="82" t="s">
        <v>73</v>
      </c>
    </row>
    <row r="135" spans="1:28" x14ac:dyDescent="0.25">
      <c r="A135" s="50">
        <v>2</v>
      </c>
      <c r="B135" s="74">
        <f>B118</f>
        <v>2013</v>
      </c>
      <c r="C135" s="94"/>
      <c r="D135" s="93"/>
      <c r="E135" s="98"/>
      <c r="F135" s="94"/>
      <c r="G135" s="97"/>
      <c r="H135" s="98"/>
      <c r="I135" s="81"/>
      <c r="K135" s="50">
        <v>2</v>
      </c>
      <c r="L135" s="74">
        <f>L118</f>
        <v>2013</v>
      </c>
      <c r="M135" s="94"/>
      <c r="N135" s="93"/>
      <c r="O135" s="98"/>
      <c r="P135" s="94"/>
      <c r="Q135" s="97"/>
      <c r="R135" s="98"/>
      <c r="S135" s="81"/>
    </row>
    <row r="136" spans="1:28" x14ac:dyDescent="0.25">
      <c r="A136" s="50">
        <v>3</v>
      </c>
      <c r="B136" s="74">
        <f t="shared" ref="B136:B144" si="71">B119</f>
        <v>2014</v>
      </c>
      <c r="C136" s="94"/>
      <c r="D136" s="93"/>
      <c r="E136" s="98"/>
      <c r="F136" s="94"/>
      <c r="G136" s="97"/>
      <c r="H136" s="98"/>
      <c r="I136" s="81"/>
      <c r="K136" s="50">
        <v>3</v>
      </c>
      <c r="L136" s="74">
        <f>L119</f>
        <v>2014</v>
      </c>
      <c r="M136" s="94"/>
      <c r="N136" s="93"/>
      <c r="O136" s="98"/>
      <c r="P136" s="94"/>
      <c r="Q136" s="97"/>
      <c r="R136" s="98"/>
      <c r="S136" s="81"/>
    </row>
    <row r="137" spans="1:28" x14ac:dyDescent="0.25">
      <c r="A137" s="50">
        <v>4</v>
      </c>
      <c r="B137" s="74">
        <f t="shared" si="71"/>
        <v>2015</v>
      </c>
      <c r="C137" s="94"/>
      <c r="D137" s="93"/>
      <c r="E137" s="98"/>
      <c r="F137" s="94"/>
      <c r="G137" s="97"/>
      <c r="H137" s="98"/>
      <c r="I137" s="81"/>
      <c r="K137" s="50">
        <v>4</v>
      </c>
      <c r="L137" s="74">
        <f t="shared" ref="L137:L144" si="72">L120</f>
        <v>2015</v>
      </c>
      <c r="M137" s="94"/>
      <c r="N137" s="93"/>
      <c r="O137" s="98"/>
      <c r="P137" s="94"/>
      <c r="Q137" s="97"/>
      <c r="R137" s="98"/>
      <c r="S137" s="81"/>
    </row>
    <row r="138" spans="1:28" x14ac:dyDescent="0.25">
      <c r="A138" s="50">
        <v>5</v>
      </c>
      <c r="B138" s="74">
        <f t="shared" si="71"/>
        <v>2016</v>
      </c>
      <c r="C138" s="94"/>
      <c r="D138" s="93"/>
      <c r="E138" s="98"/>
      <c r="F138" s="94"/>
      <c r="G138" s="97"/>
      <c r="H138" s="98"/>
      <c r="I138" s="81"/>
      <c r="K138" s="50">
        <v>5</v>
      </c>
      <c r="L138" s="74">
        <f t="shared" si="72"/>
        <v>2016</v>
      </c>
      <c r="M138" s="94"/>
      <c r="N138" s="93"/>
      <c r="O138" s="98"/>
      <c r="P138" s="94"/>
      <c r="Q138" s="97"/>
      <c r="R138" s="98"/>
      <c r="S138" s="81"/>
    </row>
    <row r="139" spans="1:28" x14ac:dyDescent="0.25">
      <c r="A139" s="50">
        <v>6</v>
      </c>
      <c r="B139" s="74">
        <f t="shared" si="71"/>
        <v>2017</v>
      </c>
      <c r="C139" s="94"/>
      <c r="D139" s="93"/>
      <c r="E139" s="98"/>
      <c r="F139" s="94"/>
      <c r="G139" s="97"/>
      <c r="H139" s="98"/>
      <c r="I139" s="81"/>
      <c r="K139" s="50">
        <v>6</v>
      </c>
      <c r="L139" s="74">
        <f t="shared" si="72"/>
        <v>2017</v>
      </c>
      <c r="M139" s="94"/>
      <c r="N139" s="93"/>
      <c r="O139" s="98"/>
      <c r="P139" s="94"/>
      <c r="Q139" s="97"/>
      <c r="R139" s="98"/>
      <c r="S139" s="81"/>
    </row>
    <row r="140" spans="1:28" x14ac:dyDescent="0.25">
      <c r="A140" s="50">
        <v>7</v>
      </c>
      <c r="B140" s="74">
        <f t="shared" si="71"/>
        <v>2018</v>
      </c>
      <c r="C140" s="94"/>
      <c r="D140" s="93"/>
      <c r="E140" s="98"/>
      <c r="F140" s="94"/>
      <c r="G140" s="97"/>
      <c r="H140" s="98"/>
      <c r="I140" s="81"/>
      <c r="K140" s="50">
        <v>7</v>
      </c>
      <c r="L140" s="74">
        <f t="shared" si="72"/>
        <v>2018</v>
      </c>
      <c r="M140" s="94"/>
      <c r="N140" s="93"/>
      <c r="O140" s="98"/>
      <c r="P140" s="94"/>
      <c r="Q140" s="97"/>
      <c r="R140" s="98"/>
      <c r="S140" s="81"/>
    </row>
    <row r="141" spans="1:28" x14ac:dyDescent="0.25">
      <c r="A141" s="50">
        <v>8</v>
      </c>
      <c r="B141" s="74">
        <f t="shared" si="71"/>
        <v>2019</v>
      </c>
      <c r="C141" s="94"/>
      <c r="D141" s="93"/>
      <c r="E141" s="98"/>
      <c r="F141" s="94"/>
      <c r="G141" s="97"/>
      <c r="H141" s="98"/>
      <c r="I141" s="81"/>
      <c r="K141" s="50">
        <v>8</v>
      </c>
      <c r="L141" s="74">
        <f t="shared" si="72"/>
        <v>2019</v>
      </c>
      <c r="M141" s="94"/>
      <c r="N141" s="93"/>
      <c r="O141" s="98"/>
      <c r="P141" s="94"/>
      <c r="Q141" s="97"/>
      <c r="R141" s="98"/>
      <c r="S141" s="81"/>
    </row>
    <row r="142" spans="1:28" x14ac:dyDescent="0.25">
      <c r="A142" s="50">
        <v>9</v>
      </c>
      <c r="B142" s="74">
        <f t="shared" si="71"/>
        <v>2020</v>
      </c>
      <c r="C142" s="94"/>
      <c r="D142" s="96"/>
      <c r="E142" s="98"/>
      <c r="F142" s="94"/>
      <c r="G142" s="97"/>
      <c r="H142" s="98"/>
      <c r="I142" s="81"/>
      <c r="K142" s="50">
        <v>9</v>
      </c>
      <c r="L142" s="74">
        <f t="shared" si="72"/>
        <v>2020</v>
      </c>
      <c r="M142" s="94"/>
      <c r="N142" s="96"/>
      <c r="O142" s="98"/>
      <c r="P142" s="94"/>
      <c r="Q142" s="97"/>
      <c r="R142" s="98"/>
      <c r="S142" s="81"/>
    </row>
    <row r="143" spans="1:28" x14ac:dyDescent="0.25">
      <c r="A143" s="50">
        <v>10</v>
      </c>
      <c r="B143" s="74">
        <f t="shared" si="71"/>
        <v>2021</v>
      </c>
      <c r="C143" s="72">
        <f>'SCH P INPUTS'!C152</f>
        <v>0</v>
      </c>
      <c r="D143" s="70">
        <f>G143</f>
        <v>0.97228999999999999</v>
      </c>
      <c r="E143" s="71">
        <f>C143*D143</f>
        <v>0</v>
      </c>
      <c r="F143" s="72">
        <f>'SCH P INPUTS'!C152+'SCH P INPUTS'!D152+'SCH P INPUTS'!E152</f>
        <v>0</v>
      </c>
      <c r="G143" s="83">
        <f>'2022 DISCOUNT FACTORS'!D17</f>
        <v>0.97228999999999999</v>
      </c>
      <c r="H143" s="71">
        <f>F143*G143</f>
        <v>0</v>
      </c>
      <c r="I143" s="73" t="s">
        <v>11</v>
      </c>
      <c r="K143" s="50">
        <v>10</v>
      </c>
      <c r="L143" s="74">
        <f t="shared" si="72"/>
        <v>2021</v>
      </c>
      <c r="M143" s="72">
        <f>'SCH P INPUTS'!I152</f>
        <v>0</v>
      </c>
      <c r="N143" s="70">
        <f>Q143</f>
        <v>0.97228999999999999</v>
      </c>
      <c r="O143" s="71">
        <f t="shared" ref="O143" si="73">M143*N143</f>
        <v>0</v>
      </c>
      <c r="P143" s="72">
        <f>'SCH P INPUTS'!I152+'SCH P INPUTS'!J152+'SCH P INPUTS'!K152</f>
        <v>0</v>
      </c>
      <c r="Q143" s="83">
        <f>'2022 DISCOUNT FACTORS'!F28</f>
        <v>0.97228999999999999</v>
      </c>
      <c r="R143" s="71">
        <f>P143*Q143</f>
        <v>0</v>
      </c>
      <c r="S143" s="73" t="s">
        <v>11</v>
      </c>
    </row>
    <row r="144" spans="1:28" x14ac:dyDescent="0.25">
      <c r="A144" s="62">
        <v>11</v>
      </c>
      <c r="B144" s="75">
        <f t="shared" si="71"/>
        <v>2022</v>
      </c>
      <c r="C144" s="76">
        <f>'SCH P INPUTS'!C153</f>
        <v>0</v>
      </c>
      <c r="D144" s="77">
        <f>G144</f>
        <v>0.95615300000000003</v>
      </c>
      <c r="E144" s="78">
        <f>C144*D144</f>
        <v>0</v>
      </c>
      <c r="F144" s="76">
        <f>'SCH P INPUTS'!C153+'SCH P INPUTS'!D153+'SCH P INPUTS'!E153</f>
        <v>0</v>
      </c>
      <c r="G144" s="77">
        <f>'2022 DISCOUNT FACTORS'!D16</f>
        <v>0.95615300000000003</v>
      </c>
      <c r="H144" s="78">
        <f>F144*G144</f>
        <v>0</v>
      </c>
      <c r="I144" s="73" t="s">
        <v>10</v>
      </c>
      <c r="K144" s="62">
        <v>11</v>
      </c>
      <c r="L144" s="75">
        <f t="shared" si="72"/>
        <v>2022</v>
      </c>
      <c r="M144" s="76">
        <f>'SCH P INPUTS'!I153</f>
        <v>0</v>
      </c>
      <c r="N144" s="77">
        <f>Q144</f>
        <v>0.98501000000000005</v>
      </c>
      <c r="O144" s="78">
        <f>M144*N144</f>
        <v>0</v>
      </c>
      <c r="P144" s="76">
        <f>'SCH P INPUTS'!I153+'SCH P INPUTS'!J153+'SCH P INPUTS'!K153</f>
        <v>0</v>
      </c>
      <c r="Q144" s="77">
        <f>'2022 DISCOUNT FACTORS'!F27</f>
        <v>0.98501000000000005</v>
      </c>
      <c r="R144" s="78">
        <f t="shared" ref="R144" si="74">P144*Q144</f>
        <v>0</v>
      </c>
      <c r="S144" s="73" t="s">
        <v>10</v>
      </c>
    </row>
    <row r="145" spans="1:18" x14ac:dyDescent="0.25">
      <c r="A145" s="62">
        <v>12</v>
      </c>
      <c r="B145" s="79" t="s">
        <v>35</v>
      </c>
      <c r="C145" s="76">
        <f>SUM(C134,C143:C144)</f>
        <v>0</v>
      </c>
      <c r="D145" s="76"/>
      <c r="E145" s="78">
        <f>SUM(E134,E143:E144)</f>
        <v>0</v>
      </c>
      <c r="F145" s="76">
        <f>SUM(F134,F143:F144)</f>
        <v>0</v>
      </c>
      <c r="G145" s="76"/>
      <c r="H145" s="78">
        <f>SUM(H134,H143:H144)</f>
        <v>0</v>
      </c>
      <c r="I145" s="81"/>
      <c r="K145" s="62">
        <v>12</v>
      </c>
      <c r="L145" s="79" t="s">
        <v>35</v>
      </c>
      <c r="M145" s="76">
        <f>SUM(M134,M143:M144)</f>
        <v>0</v>
      </c>
      <c r="N145" s="76"/>
      <c r="O145" s="78">
        <f>SUM(O134,O143:O144)</f>
        <v>0</v>
      </c>
      <c r="P145" s="76">
        <f>SUM(P134,P143:P144)</f>
        <v>0</v>
      </c>
      <c r="Q145" s="76"/>
      <c r="R145" s="78">
        <f>SUM(R134,R143:R144)</f>
        <v>0</v>
      </c>
    </row>
    <row r="146" spans="1:18" x14ac:dyDescent="0.25">
      <c r="A146" s="38"/>
      <c r="C146" s="38"/>
      <c r="D146" s="38"/>
      <c r="E146" s="38"/>
      <c r="G146" s="38"/>
      <c r="H146" s="38"/>
      <c r="I146" s="38"/>
    </row>
    <row r="148" spans="1:18" x14ac:dyDescent="0.25">
      <c r="C148" s="85" t="s">
        <v>68</v>
      </c>
      <c r="D148" s="86"/>
      <c r="E148" s="86"/>
      <c r="F148" s="86"/>
      <c r="G148" s="86"/>
      <c r="H148" s="87">
        <f>SUM(C25,M25,W25,C43,M43,W43,C60,M60,W60,C77,M77,W77,C94,M94,W94,C111,M111,W111,C128,M128,W128,C145,M145)</f>
        <v>0</v>
      </c>
      <c r="I148" s="81"/>
    </row>
    <row r="149" spans="1:18" x14ac:dyDescent="0.25">
      <c r="C149" s="38"/>
      <c r="D149" s="38"/>
      <c r="E149" s="38"/>
      <c r="F149" s="38"/>
      <c r="G149" s="38"/>
      <c r="H149" s="38"/>
      <c r="I149" s="38"/>
    </row>
    <row r="150" spans="1:18" x14ac:dyDescent="0.25">
      <c r="C150" s="85" t="s">
        <v>69</v>
      </c>
      <c r="D150" s="86"/>
      <c r="E150" s="86"/>
      <c r="F150" s="86"/>
      <c r="G150" s="86"/>
      <c r="H150" s="87">
        <f>SUM(E25,O25,Y25,E43,O43,Y43,E60,O60,Y60,E77,O77,Y77,E94,O94,Y94,E111,O111,Y111,E128,O128,Y128,E145,O145)</f>
        <v>0</v>
      </c>
      <c r="I150" s="81"/>
    </row>
    <row r="151" spans="1:18" x14ac:dyDescent="0.25">
      <c r="C151" s="38"/>
      <c r="D151" s="38"/>
      <c r="E151" s="38"/>
      <c r="F151" s="38"/>
      <c r="G151" s="38"/>
      <c r="H151" s="38"/>
      <c r="I151" s="38"/>
    </row>
    <row r="152" spans="1:18" x14ac:dyDescent="0.25">
      <c r="C152" s="85" t="s">
        <v>70</v>
      </c>
      <c r="D152" s="86"/>
      <c r="E152" s="86"/>
      <c r="F152" s="86"/>
      <c r="G152" s="86"/>
      <c r="H152" s="87">
        <f>SUM(F25,P25,Z25,F43,P43,Z43,F60,P60,Z60,F77,P77,Z77,F94,P94,Z94,F111,P111,Z111,F128,P128,Z128,F145,P145)</f>
        <v>0</v>
      </c>
      <c r="I152" s="81"/>
    </row>
    <row r="153" spans="1:18" x14ac:dyDescent="0.25">
      <c r="C153" s="38"/>
      <c r="D153" s="38"/>
      <c r="E153" s="38"/>
      <c r="F153" s="38"/>
      <c r="G153" s="38"/>
      <c r="H153" s="38"/>
      <c r="I153" s="38"/>
    </row>
    <row r="154" spans="1:18" x14ac:dyDescent="0.25">
      <c r="C154" s="85" t="s">
        <v>71</v>
      </c>
      <c r="D154" s="86"/>
      <c r="E154" s="86"/>
      <c r="F154" s="86"/>
      <c r="G154" s="86"/>
      <c r="H154" s="87">
        <f>SUM(H25,R25,AB25,H43,R43,AB43,H60,R60,AB60,H77,R77,AB77,H94,R94,AB94,H111,R111,AB111,H128,R128,AB128,H145,R145)</f>
        <v>0</v>
      </c>
      <c r="I154" s="81"/>
    </row>
  </sheetData>
  <mergeCells count="50">
    <mergeCell ref="B3:N3"/>
    <mergeCell ref="A7:C7"/>
    <mergeCell ref="A10:H10"/>
    <mergeCell ref="K10:R10"/>
    <mergeCell ref="U10:AB10"/>
    <mergeCell ref="B5:AB5"/>
    <mergeCell ref="A12:B13"/>
    <mergeCell ref="K12:L13"/>
    <mergeCell ref="U12:V13"/>
    <mergeCell ref="A28:H28"/>
    <mergeCell ref="K28:R28"/>
    <mergeCell ref="U28:AB28"/>
    <mergeCell ref="A30:B31"/>
    <mergeCell ref="K30:L31"/>
    <mergeCell ref="U30:V31"/>
    <mergeCell ref="A45:H45"/>
    <mergeCell ref="K45:R45"/>
    <mergeCell ref="U45:AB45"/>
    <mergeCell ref="A47:B48"/>
    <mergeCell ref="K47:L48"/>
    <mergeCell ref="U47:V48"/>
    <mergeCell ref="A62:H62"/>
    <mergeCell ref="K62:R62"/>
    <mergeCell ref="U62:AB62"/>
    <mergeCell ref="A64:B65"/>
    <mergeCell ref="K64:L65"/>
    <mergeCell ref="U64:V65"/>
    <mergeCell ref="A79:H79"/>
    <mergeCell ref="K79:R79"/>
    <mergeCell ref="U79:AB79"/>
    <mergeCell ref="A81:B82"/>
    <mergeCell ref="K81:L82"/>
    <mergeCell ref="U81:V82"/>
    <mergeCell ref="A96:H96"/>
    <mergeCell ref="K96:R96"/>
    <mergeCell ref="U96:AB96"/>
    <mergeCell ref="A98:B99"/>
    <mergeCell ref="K98:L99"/>
    <mergeCell ref="U98:V99"/>
    <mergeCell ref="A113:H113"/>
    <mergeCell ref="K113:R113"/>
    <mergeCell ref="U113:AB113"/>
    <mergeCell ref="A132:B133"/>
    <mergeCell ref="K132:L133"/>
    <mergeCell ref="A115:B116"/>
    <mergeCell ref="K115:L116"/>
    <mergeCell ref="U115:V116"/>
    <mergeCell ref="A130:H130"/>
    <mergeCell ref="K130:R130"/>
    <mergeCell ref="U130:AB130"/>
  </mergeCells>
  <pageMargins left="0.7" right="0.7" top="0.75" bottom="0.75" header="0.3" footer="0.3"/>
  <pageSetup paperSize="5" scale="55" orientation="landscape" r:id="rId1"/>
  <rowBreaks count="3" manualBreakCount="3">
    <brk id="44" max="16383" man="1"/>
    <brk id="78" max="16383" man="1"/>
    <brk id="11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EC51"/>
    <pageSetUpPr fitToPage="1"/>
  </sheetPr>
  <dimension ref="A2:O95"/>
  <sheetViews>
    <sheetView showGridLines="0" topLeftCell="A12" zoomScaleNormal="100" workbookViewId="0">
      <selection activeCell="A47" sqref="A47"/>
    </sheetView>
  </sheetViews>
  <sheetFormatPr defaultColWidth="9.140625" defaultRowHeight="12.75" x14ac:dyDescent="0.2"/>
  <cols>
    <col min="1" max="7" width="17.7109375" style="6" customWidth="1"/>
    <col min="8" max="11" width="9.140625" style="6"/>
    <col min="12" max="12" width="9.140625" style="6" customWidth="1"/>
    <col min="13" max="13" width="9.5703125" style="6" customWidth="1"/>
    <col min="14" max="16384" width="9.140625" style="6"/>
  </cols>
  <sheetData>
    <row r="2" spans="1:15" s="1" customFormat="1" ht="18" x14ac:dyDescent="0.25">
      <c r="A2" s="2" t="s">
        <v>103</v>
      </c>
      <c r="C2" s="3"/>
      <c r="D2" s="3"/>
      <c r="E2" s="3"/>
      <c r="F2" s="3"/>
      <c r="G2" s="3"/>
      <c r="H2" s="3"/>
      <c r="I2" s="3"/>
      <c r="J2" s="3"/>
      <c r="K2" s="3"/>
      <c r="L2" s="3"/>
      <c r="M2" s="3"/>
      <c r="N2" s="3"/>
    </row>
    <row r="3" spans="1:15" s="1" customFormat="1" ht="47.25" customHeight="1" x14ac:dyDescent="0.25">
      <c r="A3" s="137" t="s">
        <v>97</v>
      </c>
      <c r="B3" s="137"/>
      <c r="C3" s="137"/>
      <c r="D3" s="137"/>
      <c r="E3" s="137"/>
      <c r="F3" s="137"/>
      <c r="G3" s="137"/>
      <c r="H3" s="115"/>
      <c r="J3" s="115"/>
      <c r="K3" s="115"/>
      <c r="L3" s="115"/>
      <c r="M3" s="115"/>
      <c r="N3" s="115"/>
    </row>
    <row r="4" spans="1:15" s="1" customFormat="1" ht="23.25" x14ac:dyDescent="0.25">
      <c r="A4" s="122"/>
      <c r="B4" s="122"/>
      <c r="C4" s="122"/>
      <c r="D4" s="122"/>
      <c r="E4" s="122"/>
      <c r="F4" s="122"/>
      <c r="G4" s="122"/>
      <c r="H4" s="115"/>
      <c r="J4" s="115"/>
      <c r="K4" s="115"/>
      <c r="L4" s="115"/>
      <c r="M4" s="115"/>
      <c r="N4" s="115"/>
    </row>
    <row r="5" spans="1:15" s="1" customFormat="1" ht="47.25" customHeight="1" x14ac:dyDescent="0.25">
      <c r="A5" s="146" t="s">
        <v>104</v>
      </c>
      <c r="B5" s="146"/>
      <c r="C5" s="146"/>
      <c r="D5" s="146"/>
      <c r="E5" s="146"/>
      <c r="F5" s="146"/>
      <c r="G5" s="147"/>
      <c r="H5" s="115"/>
      <c r="J5" s="115"/>
      <c r="K5" s="115"/>
      <c r="L5" s="115"/>
      <c r="M5" s="115"/>
      <c r="N5" s="115"/>
    </row>
    <row r="6" spans="1:15" s="1" customFormat="1" ht="15" customHeight="1" x14ac:dyDescent="0.25">
      <c r="B6" s="4"/>
      <c r="C6" s="5"/>
      <c r="D6" s="5"/>
      <c r="E6" s="5"/>
      <c r="F6" s="5"/>
      <c r="G6" s="5"/>
      <c r="H6" s="5"/>
      <c r="I6" s="5"/>
      <c r="J6" s="5"/>
      <c r="K6" s="5"/>
      <c r="L6" s="5"/>
      <c r="M6" s="5"/>
      <c r="N6" s="5"/>
      <c r="O6" s="5"/>
    </row>
    <row r="7" spans="1:15" s="19" customFormat="1" x14ac:dyDescent="0.2">
      <c r="A7" s="19" t="s">
        <v>95</v>
      </c>
    </row>
    <row r="8" spans="1:15" s="19" customFormat="1" x14ac:dyDescent="0.2">
      <c r="A8" s="19" t="s">
        <v>20</v>
      </c>
    </row>
    <row r="9" spans="1:15" x14ac:dyDescent="0.2">
      <c r="A9" s="19" t="s">
        <v>107</v>
      </c>
      <c r="B9" s="19"/>
      <c r="C9" s="19"/>
      <c r="D9" s="19"/>
      <c r="E9" s="19"/>
      <c r="F9" s="19"/>
    </row>
    <row r="10" spans="1:15" ht="13.5" thickBot="1" x14ac:dyDescent="0.25">
      <c r="A10" s="99"/>
      <c r="B10" s="100"/>
      <c r="C10" s="101"/>
      <c r="D10" s="101"/>
      <c r="E10" s="101"/>
      <c r="F10" s="101"/>
      <c r="G10" s="88"/>
      <c r="H10" s="88"/>
      <c r="I10" s="88"/>
      <c r="J10" s="88"/>
      <c r="K10" s="88"/>
      <c r="L10" s="88"/>
      <c r="M10" s="88"/>
    </row>
    <row r="11" spans="1:15" ht="13.5" thickTop="1" x14ac:dyDescent="0.2">
      <c r="A11" s="150" t="s">
        <v>99</v>
      </c>
      <c r="B11" s="150"/>
      <c r="C11" s="150"/>
      <c r="D11" s="150"/>
      <c r="E11" s="150"/>
      <c r="F11" s="150"/>
      <c r="G11" s="88"/>
      <c r="H11" s="88"/>
      <c r="I11" s="88"/>
      <c r="J11" s="88"/>
      <c r="K11" s="88"/>
      <c r="L11" s="88"/>
      <c r="M11" s="88"/>
    </row>
    <row r="12" spans="1:15" x14ac:dyDescent="0.2">
      <c r="A12" s="151" t="s">
        <v>98</v>
      </c>
      <c r="B12" s="151"/>
      <c r="C12" s="151"/>
      <c r="D12" s="151"/>
      <c r="E12" s="151"/>
      <c r="F12" s="151"/>
      <c r="G12" s="88"/>
      <c r="H12" s="88"/>
      <c r="I12" s="88"/>
      <c r="J12" s="88"/>
      <c r="K12" s="88"/>
      <c r="L12" s="88"/>
      <c r="M12" s="88"/>
    </row>
    <row r="13" spans="1:15" x14ac:dyDescent="0.2">
      <c r="A13" s="151" t="s">
        <v>108</v>
      </c>
      <c r="B13" s="151"/>
      <c r="C13" s="151"/>
      <c r="D13" s="151"/>
      <c r="E13" s="151"/>
      <c r="F13" s="151"/>
      <c r="G13" s="88"/>
      <c r="H13" s="88"/>
      <c r="I13" s="88"/>
      <c r="J13" s="88"/>
      <c r="K13" s="88"/>
      <c r="L13" s="88"/>
      <c r="M13" s="88"/>
    </row>
    <row r="14" spans="1:15" ht="15" customHeight="1" thickBot="1" x14ac:dyDescent="0.25">
      <c r="A14" s="148" t="s">
        <v>76</v>
      </c>
      <c r="B14" s="148"/>
      <c r="C14" s="148"/>
      <c r="D14" s="148"/>
      <c r="E14" s="148"/>
      <c r="F14" s="148"/>
      <c r="G14" s="88"/>
      <c r="H14" s="88"/>
      <c r="I14" s="88"/>
      <c r="J14" s="88"/>
      <c r="K14" s="88"/>
      <c r="L14" s="88"/>
      <c r="M14" s="88"/>
    </row>
    <row r="15" spans="1:15" ht="39.75" thickTop="1" thickBot="1" x14ac:dyDescent="0.25">
      <c r="A15" s="116" t="s">
        <v>78</v>
      </c>
      <c r="B15" s="116" t="s">
        <v>77</v>
      </c>
      <c r="C15" s="116" t="s">
        <v>51</v>
      </c>
      <c r="D15" s="116" t="s">
        <v>79</v>
      </c>
      <c r="E15" s="116" t="s">
        <v>6</v>
      </c>
      <c r="F15" s="116" t="s">
        <v>80</v>
      </c>
      <c r="G15" s="88"/>
      <c r="H15" s="88"/>
      <c r="I15" s="88"/>
      <c r="J15" s="88"/>
      <c r="K15" s="88"/>
      <c r="L15" s="88"/>
      <c r="M15" s="88"/>
    </row>
    <row r="16" spans="1:15" ht="13.5" thickTop="1" x14ac:dyDescent="0.2">
      <c r="A16" s="104">
        <v>2022</v>
      </c>
      <c r="B16" s="102">
        <v>0.98508700000000005</v>
      </c>
      <c r="C16" s="102">
        <v>0.96074099999999996</v>
      </c>
      <c r="D16" s="102">
        <v>0.95615300000000003</v>
      </c>
      <c r="E16" s="102">
        <v>0.96200300000000005</v>
      </c>
      <c r="F16" s="102">
        <v>0.97228300000000001</v>
      </c>
      <c r="G16" s="88"/>
      <c r="H16" s="88"/>
      <c r="I16" s="88"/>
      <c r="J16" s="88"/>
      <c r="K16" s="88"/>
      <c r="L16" s="88"/>
      <c r="M16" s="88"/>
    </row>
    <row r="17" spans="1:13" x14ac:dyDescent="0.2">
      <c r="A17" s="104">
        <f>A16-1</f>
        <v>2021</v>
      </c>
      <c r="B17" s="102">
        <v>0.97228999999999999</v>
      </c>
      <c r="C17" s="102">
        <v>0.97228999999999999</v>
      </c>
      <c r="D17" s="102">
        <v>0.97228999999999999</v>
      </c>
      <c r="E17" s="102">
        <v>0.97228999999999999</v>
      </c>
      <c r="F17" s="102">
        <v>0.97228999999999999</v>
      </c>
      <c r="G17" s="88"/>
      <c r="H17" s="88"/>
      <c r="I17" s="88"/>
      <c r="J17" s="88"/>
      <c r="K17" s="88"/>
      <c r="L17" s="88"/>
      <c r="M17" s="88"/>
    </row>
    <row r="18" spans="1:13" ht="13.5" thickBot="1" x14ac:dyDescent="0.25">
      <c r="A18" s="154" t="s">
        <v>110</v>
      </c>
      <c r="B18" s="102">
        <v>0.98483399999999999</v>
      </c>
      <c r="C18" s="102">
        <v>0.98483399999999999</v>
      </c>
      <c r="D18" s="102">
        <v>0.98483399999999999</v>
      </c>
      <c r="E18" s="102">
        <v>0.98483399999999999</v>
      </c>
      <c r="F18" s="102">
        <v>0.98483399999999999</v>
      </c>
      <c r="G18" s="88"/>
      <c r="H18" s="88"/>
      <c r="I18" s="88"/>
      <c r="J18" s="88"/>
      <c r="K18" s="88"/>
      <c r="L18" s="88"/>
      <c r="M18" s="88"/>
    </row>
    <row r="19" spans="1:13" ht="13.5" thickTop="1" x14ac:dyDescent="0.2">
      <c r="A19" s="118" t="s">
        <v>81</v>
      </c>
      <c r="B19" s="119"/>
      <c r="C19" s="120"/>
      <c r="D19" s="120"/>
      <c r="E19" s="120"/>
      <c r="F19" s="120"/>
      <c r="G19" s="88"/>
      <c r="H19" s="88"/>
      <c r="I19" s="88"/>
      <c r="J19" s="88"/>
      <c r="K19" s="88"/>
      <c r="L19" s="88"/>
      <c r="M19" s="88"/>
    </row>
    <row r="20" spans="1:13" ht="13.5" thickBot="1" x14ac:dyDescent="0.25">
      <c r="A20" s="124" t="s">
        <v>109</v>
      </c>
      <c r="B20" s="100"/>
      <c r="C20" s="103">
        <v>0.98682599999999998</v>
      </c>
      <c r="D20" s="101"/>
      <c r="E20" s="101"/>
      <c r="F20" s="101"/>
      <c r="G20" s="88"/>
      <c r="H20" s="88"/>
      <c r="I20" s="88"/>
      <c r="J20" s="88"/>
      <c r="K20" s="88"/>
      <c r="L20" s="88"/>
      <c r="M20" s="88"/>
    </row>
    <row r="21" spans="1:13" ht="14.25" thickTop="1" thickBot="1" x14ac:dyDescent="0.25">
      <c r="A21" s="149"/>
      <c r="B21" s="149"/>
      <c r="C21" s="149"/>
      <c r="D21" s="149"/>
      <c r="E21" s="149"/>
      <c r="F21" s="149"/>
      <c r="G21" s="149"/>
      <c r="H21" s="88"/>
      <c r="I21" s="88"/>
      <c r="J21" s="88"/>
      <c r="K21" s="88"/>
      <c r="L21" s="88"/>
      <c r="M21" s="88"/>
    </row>
    <row r="22" spans="1:13" ht="15" customHeight="1" thickTop="1" x14ac:dyDescent="0.2">
      <c r="A22" s="152" t="s">
        <v>100</v>
      </c>
      <c r="B22" s="152"/>
      <c r="C22" s="152"/>
      <c r="D22" s="152"/>
      <c r="E22" s="152"/>
      <c r="F22" s="152"/>
      <c r="G22" s="152"/>
      <c r="H22" s="88"/>
      <c r="I22" s="88"/>
      <c r="J22" s="88"/>
      <c r="K22" s="88"/>
      <c r="L22" s="88"/>
      <c r="M22" s="88"/>
    </row>
    <row r="23" spans="1:13" x14ac:dyDescent="0.2">
      <c r="A23" s="151" t="s">
        <v>98</v>
      </c>
      <c r="B23" s="151"/>
      <c r="C23" s="151"/>
      <c r="D23" s="151"/>
      <c r="E23" s="151"/>
      <c r="F23" s="151"/>
      <c r="G23" s="151"/>
      <c r="H23" s="88"/>
      <c r="I23" s="88"/>
      <c r="J23" s="88"/>
      <c r="K23" s="88"/>
      <c r="L23" s="88"/>
      <c r="M23" s="88"/>
    </row>
    <row r="24" spans="1:13" x14ac:dyDescent="0.2">
      <c r="A24" s="151" t="s">
        <v>108</v>
      </c>
      <c r="B24" s="151"/>
      <c r="C24" s="151"/>
      <c r="D24" s="151"/>
      <c r="E24" s="151"/>
      <c r="F24" s="151"/>
      <c r="G24" s="151"/>
      <c r="H24" s="88"/>
      <c r="I24" s="88"/>
      <c r="J24" s="88"/>
      <c r="K24" s="88"/>
      <c r="L24" s="88"/>
      <c r="M24" s="88"/>
    </row>
    <row r="25" spans="1:13" ht="15" customHeight="1" thickBot="1" x14ac:dyDescent="0.25">
      <c r="A25" s="148" t="s">
        <v>76</v>
      </c>
      <c r="B25" s="148"/>
      <c r="C25" s="148"/>
      <c r="D25" s="148"/>
      <c r="E25" s="148"/>
      <c r="F25" s="148"/>
      <c r="G25" s="148"/>
      <c r="H25" s="88"/>
      <c r="I25" s="88"/>
      <c r="J25" s="88"/>
      <c r="K25" s="88"/>
      <c r="L25" s="88"/>
      <c r="M25" s="88"/>
    </row>
    <row r="26" spans="1:13" ht="65.25" thickTop="1" thickBot="1" x14ac:dyDescent="0.25">
      <c r="A26" s="117" t="s">
        <v>78</v>
      </c>
      <c r="B26" s="117" t="s">
        <v>83</v>
      </c>
      <c r="C26" s="117" t="s">
        <v>84</v>
      </c>
      <c r="D26" s="117" t="s">
        <v>85</v>
      </c>
      <c r="E26" s="117" t="s">
        <v>86</v>
      </c>
      <c r="F26" s="117" t="s">
        <v>72</v>
      </c>
      <c r="G26" s="117" t="s">
        <v>82</v>
      </c>
      <c r="H26" s="88"/>
      <c r="I26" s="88"/>
      <c r="J26" s="88"/>
      <c r="K26" s="88"/>
      <c r="L26" s="88"/>
      <c r="M26" s="88"/>
    </row>
    <row r="27" spans="1:13" ht="13.5" thickTop="1" x14ac:dyDescent="0.2">
      <c r="A27" s="104">
        <f>A16</f>
        <v>2022</v>
      </c>
      <c r="B27" s="102">
        <v>0.96175500000000003</v>
      </c>
      <c r="C27" s="102">
        <v>0.95314900000000002</v>
      </c>
      <c r="D27" s="102">
        <v>0.96502299999999996</v>
      </c>
      <c r="E27" s="102">
        <v>0.97779300000000002</v>
      </c>
      <c r="F27" s="102">
        <v>0.98501000000000005</v>
      </c>
      <c r="G27" s="105">
        <v>0.97438100000000005</v>
      </c>
      <c r="H27" s="88"/>
      <c r="I27" s="88"/>
      <c r="J27" s="88"/>
      <c r="K27" s="88"/>
      <c r="L27" s="88"/>
      <c r="M27" s="88"/>
    </row>
    <row r="28" spans="1:13" x14ac:dyDescent="0.2">
      <c r="A28" s="104">
        <f>A27-1</f>
        <v>2021</v>
      </c>
      <c r="B28" s="102">
        <v>0.97228999999999999</v>
      </c>
      <c r="C28" s="102">
        <v>0.97228999999999999</v>
      </c>
      <c r="D28" s="102">
        <v>0.97228999999999999</v>
      </c>
      <c r="E28" s="102">
        <v>0.97228999999999999</v>
      </c>
      <c r="F28" s="102">
        <v>0.97228999999999999</v>
      </c>
      <c r="G28" s="102">
        <v>0.97228999999999999</v>
      </c>
      <c r="H28" s="88"/>
      <c r="I28" s="88"/>
      <c r="J28" s="88"/>
      <c r="K28" s="88"/>
      <c r="L28" s="88"/>
      <c r="M28" s="88"/>
    </row>
    <row r="29" spans="1:13" ht="13.5" thickBot="1" x14ac:dyDescent="0.25">
      <c r="A29" s="106" t="s">
        <v>110</v>
      </c>
      <c r="B29" s="102">
        <v>0.98483399999999999</v>
      </c>
      <c r="C29" s="102">
        <v>0.98483399999999999</v>
      </c>
      <c r="D29" s="102">
        <v>0.98483399999999999</v>
      </c>
      <c r="E29" s="102">
        <v>0.98483399999999999</v>
      </c>
      <c r="F29" s="102">
        <v>0.98483399999999999</v>
      </c>
      <c r="G29" s="102">
        <v>0.98483399999999999</v>
      </c>
      <c r="H29" s="88"/>
      <c r="I29" s="88"/>
      <c r="J29" s="88"/>
      <c r="K29" s="88"/>
      <c r="L29" s="88"/>
      <c r="M29" s="88"/>
    </row>
    <row r="30" spans="1:13" s="89" customFormat="1" ht="14.25" thickTop="1" thickBot="1" x14ac:dyDescent="0.25">
      <c r="A30" s="107"/>
      <c r="B30" s="108"/>
      <c r="C30" s="109"/>
      <c r="D30" s="110"/>
      <c r="E30" s="110"/>
      <c r="F30" s="110"/>
      <c r="G30" s="110"/>
      <c r="H30" s="92"/>
      <c r="I30" s="92"/>
      <c r="J30" s="92"/>
      <c r="K30" s="92"/>
      <c r="L30" s="92"/>
    </row>
    <row r="31" spans="1:13" s="89" customFormat="1" ht="13.5" thickTop="1" x14ac:dyDescent="0.2">
      <c r="A31" s="152" t="s">
        <v>101</v>
      </c>
      <c r="B31" s="152"/>
      <c r="C31" s="152"/>
      <c r="D31" s="152"/>
      <c r="E31" s="152"/>
      <c r="F31" s="152"/>
      <c r="G31" s="152"/>
      <c r="H31" s="92"/>
      <c r="I31" s="92"/>
      <c r="J31" s="92"/>
      <c r="K31" s="92"/>
      <c r="L31" s="92"/>
    </row>
    <row r="32" spans="1:13" s="89" customFormat="1" x14ac:dyDescent="0.2">
      <c r="A32" s="151" t="s">
        <v>98</v>
      </c>
      <c r="B32" s="151"/>
      <c r="C32" s="151"/>
      <c r="D32" s="151"/>
      <c r="E32" s="151"/>
      <c r="F32" s="151"/>
      <c r="G32" s="151"/>
      <c r="H32" s="92"/>
      <c r="I32" s="92"/>
      <c r="J32" s="92"/>
      <c r="K32" s="92"/>
      <c r="L32" s="92"/>
    </row>
    <row r="33" spans="1:12" s="89" customFormat="1" x14ac:dyDescent="0.2">
      <c r="A33" s="151" t="s">
        <v>108</v>
      </c>
      <c r="B33" s="151"/>
      <c r="C33" s="151"/>
      <c r="D33" s="151"/>
      <c r="E33" s="151"/>
      <c r="F33" s="151"/>
      <c r="G33" s="151"/>
      <c r="H33" s="92"/>
      <c r="I33" s="92"/>
      <c r="J33" s="92"/>
      <c r="K33" s="92"/>
      <c r="L33" s="92"/>
    </row>
    <row r="34" spans="1:12" s="89" customFormat="1" ht="13.5" thickBot="1" x14ac:dyDescent="0.25">
      <c r="A34" s="148" t="s">
        <v>90</v>
      </c>
      <c r="B34" s="148"/>
      <c r="C34" s="148"/>
      <c r="D34" s="148"/>
      <c r="E34" s="148"/>
      <c r="F34" s="148"/>
      <c r="G34" s="148"/>
      <c r="H34" s="92"/>
      <c r="I34" s="92"/>
      <c r="J34" s="92"/>
      <c r="K34" s="92"/>
      <c r="L34" s="92"/>
    </row>
    <row r="35" spans="1:12" s="89" customFormat="1" ht="52.5" thickTop="1" thickBot="1" x14ac:dyDescent="0.25">
      <c r="A35" s="117" t="s">
        <v>78</v>
      </c>
      <c r="B35" s="117" t="s">
        <v>47</v>
      </c>
      <c r="C35" s="117" t="s">
        <v>89</v>
      </c>
      <c r="D35" s="117" t="s">
        <v>87</v>
      </c>
      <c r="E35" s="121" t="s">
        <v>96</v>
      </c>
      <c r="F35" s="117" t="s">
        <v>88</v>
      </c>
      <c r="G35" s="117" t="s">
        <v>3</v>
      </c>
      <c r="H35" s="92"/>
      <c r="I35" s="92"/>
      <c r="J35" s="92"/>
      <c r="K35" s="92"/>
      <c r="L35" s="92"/>
    </row>
    <row r="36" spans="1:12" s="89" customFormat="1" ht="13.5" thickTop="1" x14ac:dyDescent="0.2">
      <c r="A36" s="89">
        <f>A27</f>
        <v>2022</v>
      </c>
      <c r="B36" s="102">
        <v>0.94512700000000005</v>
      </c>
      <c r="C36" s="102">
        <v>0.92314600000000002</v>
      </c>
      <c r="D36" s="102">
        <v>0.87829999999999997</v>
      </c>
      <c r="E36" s="102">
        <v>0.95779899999999996</v>
      </c>
      <c r="F36" s="102">
        <v>0.92053399999999996</v>
      </c>
      <c r="G36" s="102">
        <v>0.90741099999999997</v>
      </c>
      <c r="H36" s="92"/>
      <c r="I36" s="92"/>
      <c r="J36" s="92"/>
      <c r="K36" s="92"/>
      <c r="L36" s="92"/>
    </row>
    <row r="37" spans="1:12" s="89" customFormat="1" x14ac:dyDescent="0.2">
      <c r="A37" s="89">
        <f>A36-1</f>
        <v>2021</v>
      </c>
      <c r="B37" s="102">
        <v>0.94929699999999995</v>
      </c>
      <c r="C37" s="102">
        <v>0.92871700000000001</v>
      </c>
      <c r="D37" s="102">
        <v>0.89297899999999997</v>
      </c>
      <c r="E37" s="102">
        <v>0.93872500000000003</v>
      </c>
      <c r="F37" s="102">
        <v>0.91954999999999998</v>
      </c>
      <c r="G37" s="102">
        <v>0.90508299999999997</v>
      </c>
      <c r="H37" s="92"/>
      <c r="I37" s="92"/>
      <c r="J37" s="92"/>
      <c r="K37" s="92"/>
      <c r="L37" s="92"/>
    </row>
    <row r="38" spans="1:12" s="89" customFormat="1" x14ac:dyDescent="0.2">
      <c r="A38" s="89">
        <f t="shared" ref="A38:A45" si="0">A37-1</f>
        <v>2020</v>
      </c>
      <c r="B38" s="102">
        <v>0.95069400000000004</v>
      </c>
      <c r="C38" s="102">
        <v>0.92542100000000005</v>
      </c>
      <c r="D38" s="102">
        <v>0.90064100000000002</v>
      </c>
      <c r="E38" s="102">
        <v>0.93700399999999995</v>
      </c>
      <c r="F38" s="102">
        <v>0.91857699999999998</v>
      </c>
      <c r="G38" s="102">
        <v>0.90354800000000002</v>
      </c>
      <c r="H38" s="92"/>
      <c r="I38" s="92"/>
      <c r="J38" s="92"/>
      <c r="K38" s="92"/>
      <c r="L38" s="92"/>
    </row>
    <row r="39" spans="1:12" s="89" customFormat="1" x14ac:dyDescent="0.2">
      <c r="A39" s="89">
        <f t="shared" si="0"/>
        <v>2019</v>
      </c>
      <c r="B39" s="102">
        <v>0.95094500000000004</v>
      </c>
      <c r="C39" s="102">
        <v>0.92813000000000001</v>
      </c>
      <c r="D39" s="102">
        <v>0.914323</v>
      </c>
      <c r="E39" s="102">
        <v>0.92886400000000002</v>
      </c>
      <c r="F39" s="102">
        <v>0.91876400000000003</v>
      </c>
      <c r="G39" s="102">
        <v>0.90498900000000004</v>
      </c>
      <c r="H39" s="92"/>
      <c r="I39" s="92"/>
      <c r="J39" s="92"/>
      <c r="K39" s="92"/>
      <c r="L39" s="92"/>
    </row>
    <row r="40" spans="1:12" s="89" customFormat="1" x14ac:dyDescent="0.2">
      <c r="A40" s="89">
        <f t="shared" si="0"/>
        <v>2018</v>
      </c>
      <c r="B40" s="102">
        <v>0.95202399999999998</v>
      </c>
      <c r="C40" s="102">
        <v>0.932805</v>
      </c>
      <c r="D40" s="102">
        <v>0.92766400000000004</v>
      </c>
      <c r="E40" s="102">
        <v>0.9140640000000001</v>
      </c>
      <c r="F40" s="102">
        <v>0.92097600000000002</v>
      </c>
      <c r="G40" s="102">
        <v>0.90683599999999998</v>
      </c>
      <c r="H40" s="92"/>
      <c r="I40" s="92"/>
      <c r="J40" s="92"/>
      <c r="K40" s="92"/>
      <c r="L40" s="92"/>
    </row>
    <row r="41" spans="1:12" s="89" customFormat="1" x14ac:dyDescent="0.2">
      <c r="A41" s="89">
        <f t="shared" si="0"/>
        <v>2017</v>
      </c>
      <c r="B41" s="102">
        <v>0.95049799999999995</v>
      </c>
      <c r="C41" s="102">
        <v>0.93303499999999995</v>
      </c>
      <c r="D41" s="102">
        <v>0.93506900000000004</v>
      </c>
      <c r="E41" s="102">
        <v>0.91603899999999994</v>
      </c>
      <c r="F41" s="102">
        <v>0.92603999999999997</v>
      </c>
      <c r="G41" s="102">
        <v>0.90754199999999996</v>
      </c>
      <c r="H41" s="92"/>
      <c r="I41" s="92"/>
      <c r="J41" s="92"/>
      <c r="K41" s="92"/>
      <c r="L41" s="92"/>
    </row>
    <row r="42" spans="1:12" s="89" customFormat="1" x14ac:dyDescent="0.2">
      <c r="A42" s="89">
        <f t="shared" si="0"/>
        <v>2016</v>
      </c>
      <c r="B42" s="102">
        <v>0.95326</v>
      </c>
      <c r="C42" s="102">
        <v>0.94242300000000001</v>
      </c>
      <c r="D42" s="102">
        <v>0.94318899999999994</v>
      </c>
      <c r="E42" s="102">
        <v>0.91315400000000002</v>
      </c>
      <c r="F42" s="102">
        <v>0.93076999999999999</v>
      </c>
      <c r="G42" s="102">
        <v>0.90778800000000004</v>
      </c>
      <c r="H42" s="92"/>
      <c r="I42" s="92"/>
      <c r="J42" s="92"/>
      <c r="K42" s="92"/>
      <c r="L42" s="92"/>
    </row>
    <row r="43" spans="1:12" s="89" customFormat="1" x14ac:dyDescent="0.2">
      <c r="A43" s="89">
        <f t="shared" si="0"/>
        <v>2015</v>
      </c>
      <c r="B43" s="102">
        <v>0.94980399999999998</v>
      </c>
      <c r="C43" s="102">
        <v>0.95129099999999989</v>
      </c>
      <c r="D43" s="102">
        <v>0.94999300000000009</v>
      </c>
      <c r="E43" s="102">
        <v>0.91017700000000001</v>
      </c>
      <c r="F43" s="102">
        <v>0.93837800000000005</v>
      </c>
      <c r="G43" s="102">
        <v>0.91983000000000004</v>
      </c>
      <c r="H43" s="92"/>
      <c r="I43" s="92"/>
      <c r="J43" s="92"/>
      <c r="K43" s="92"/>
      <c r="L43" s="92"/>
    </row>
    <row r="44" spans="1:12" s="89" customFormat="1" x14ac:dyDescent="0.2">
      <c r="A44" s="89">
        <f t="shared" si="0"/>
        <v>2014</v>
      </c>
      <c r="B44" s="102">
        <v>0.96410200000000001</v>
      </c>
      <c r="C44" s="102">
        <v>0.96016000000000001</v>
      </c>
      <c r="D44" s="102">
        <v>0.96121999999999996</v>
      </c>
      <c r="E44" s="102">
        <v>0.93519999999999992</v>
      </c>
      <c r="F44" s="102">
        <v>0.949264</v>
      </c>
      <c r="G44" s="102">
        <v>0.92622799999999994</v>
      </c>
      <c r="H44" s="92"/>
      <c r="I44" s="92"/>
      <c r="J44" s="92"/>
      <c r="K44" s="92"/>
      <c r="L44" s="92"/>
    </row>
    <row r="45" spans="1:12" s="89" customFormat="1" x14ac:dyDescent="0.2">
      <c r="A45" s="89">
        <f t="shared" si="0"/>
        <v>2013</v>
      </c>
      <c r="B45" s="102">
        <v>0.98358500000000004</v>
      </c>
      <c r="C45" s="102">
        <v>0.97750300000000001</v>
      </c>
      <c r="D45" s="102">
        <v>0.97790199999999994</v>
      </c>
      <c r="E45" s="102">
        <v>0.94852999999999998</v>
      </c>
      <c r="F45" s="102">
        <v>0.96687600000000007</v>
      </c>
      <c r="G45" s="102">
        <v>0.94497399999999998</v>
      </c>
      <c r="H45" s="92"/>
      <c r="I45" s="92"/>
      <c r="J45" s="92"/>
      <c r="K45" s="92"/>
      <c r="L45" s="92"/>
    </row>
    <row r="46" spans="1:12" s="89" customFormat="1" ht="13.5" thickBot="1" x14ac:dyDescent="0.25">
      <c r="A46" s="106" t="s">
        <v>111</v>
      </c>
      <c r="B46" s="103">
        <v>0.98551299999999997</v>
      </c>
      <c r="C46" s="103">
        <v>0.98551299999999997</v>
      </c>
      <c r="D46" s="103">
        <v>0.98551299999999997</v>
      </c>
      <c r="E46" s="103">
        <v>0.96918499999999996</v>
      </c>
      <c r="F46" s="103">
        <v>0.98092000000000001</v>
      </c>
      <c r="G46" s="103">
        <v>0.96730000000000005</v>
      </c>
      <c r="H46" s="92"/>
      <c r="I46" s="92"/>
      <c r="J46" s="92"/>
      <c r="K46" s="92"/>
      <c r="L46" s="92"/>
    </row>
    <row r="47" spans="1:12" s="89" customFormat="1" ht="14.25" thickTop="1" thickBot="1" x14ac:dyDescent="0.25">
      <c r="A47" s="111"/>
      <c r="B47" s="112"/>
      <c r="C47" s="113"/>
      <c r="D47" s="114"/>
      <c r="E47" s="114"/>
      <c r="F47" s="114"/>
      <c r="G47" s="92"/>
      <c r="H47" s="92"/>
      <c r="I47" s="92"/>
      <c r="J47" s="92"/>
      <c r="K47" s="92"/>
      <c r="L47" s="92"/>
    </row>
    <row r="48" spans="1:12" s="89" customFormat="1" ht="13.5" thickTop="1" x14ac:dyDescent="0.2">
      <c r="A48" s="153" t="s">
        <v>102</v>
      </c>
      <c r="B48" s="153"/>
      <c r="C48" s="153"/>
      <c r="D48" s="153"/>
      <c r="E48" s="153"/>
      <c r="F48" s="153"/>
      <c r="G48" s="92"/>
      <c r="H48" s="92"/>
      <c r="I48" s="92"/>
      <c r="J48" s="92"/>
      <c r="K48" s="92"/>
      <c r="L48" s="92"/>
    </row>
    <row r="49" spans="1:12" s="89" customFormat="1" x14ac:dyDescent="0.2">
      <c r="A49" s="151" t="s">
        <v>98</v>
      </c>
      <c r="B49" s="151"/>
      <c r="C49" s="151"/>
      <c r="D49" s="151"/>
      <c r="E49" s="151"/>
      <c r="F49" s="151"/>
      <c r="G49" s="92"/>
      <c r="H49" s="92"/>
      <c r="I49" s="92"/>
      <c r="J49" s="92"/>
      <c r="K49" s="92"/>
      <c r="L49" s="92"/>
    </row>
    <row r="50" spans="1:12" s="89" customFormat="1" x14ac:dyDescent="0.2">
      <c r="A50" s="151" t="s">
        <v>108</v>
      </c>
      <c r="B50" s="151"/>
      <c r="C50" s="151"/>
      <c r="D50" s="151"/>
      <c r="E50" s="151"/>
      <c r="F50" s="151"/>
      <c r="G50" s="92"/>
      <c r="H50" s="92"/>
      <c r="I50" s="92"/>
      <c r="J50" s="92"/>
      <c r="K50" s="92"/>
      <c r="L50" s="92"/>
    </row>
    <row r="51" spans="1:12" s="89" customFormat="1" ht="15" customHeight="1" thickBot="1" x14ac:dyDescent="0.25">
      <c r="A51" s="148" t="s">
        <v>90</v>
      </c>
      <c r="B51" s="148"/>
      <c r="C51" s="148"/>
      <c r="D51" s="148"/>
      <c r="E51" s="148"/>
      <c r="F51" s="148"/>
      <c r="G51" s="92"/>
      <c r="H51" s="92"/>
      <c r="I51" s="92"/>
      <c r="J51" s="92"/>
      <c r="K51" s="92"/>
      <c r="L51" s="92"/>
    </row>
    <row r="52" spans="1:12" s="89" customFormat="1" ht="39.75" thickTop="1" thickBot="1" x14ac:dyDescent="0.25">
      <c r="A52" s="117" t="s">
        <v>78</v>
      </c>
      <c r="B52" s="117" t="s">
        <v>46</v>
      </c>
      <c r="C52" s="117" t="s">
        <v>91</v>
      </c>
      <c r="D52" s="117" t="s">
        <v>92</v>
      </c>
      <c r="E52" s="117" t="s">
        <v>48</v>
      </c>
      <c r="F52" s="117" t="s">
        <v>93</v>
      </c>
      <c r="G52" s="92"/>
      <c r="H52" s="92"/>
      <c r="I52" s="92"/>
      <c r="J52" s="92"/>
      <c r="K52" s="92"/>
      <c r="L52" s="92"/>
    </row>
    <row r="53" spans="1:12" s="89" customFormat="1" ht="13.5" thickTop="1" x14ac:dyDescent="0.2">
      <c r="A53" s="89">
        <f>A36</f>
        <v>2022</v>
      </c>
      <c r="B53" s="102">
        <v>0.96170100000000003</v>
      </c>
      <c r="C53" s="102">
        <v>0.89963300000000002</v>
      </c>
      <c r="D53" s="102">
        <v>0.89363000000000004</v>
      </c>
      <c r="E53" s="102">
        <v>0.89730399999999999</v>
      </c>
      <c r="F53" s="102">
        <v>0.93890099999999999</v>
      </c>
      <c r="G53" s="92"/>
      <c r="H53" s="92"/>
      <c r="I53" s="92"/>
      <c r="J53" s="92"/>
      <c r="K53" s="92"/>
      <c r="L53" s="92"/>
    </row>
    <row r="54" spans="1:12" s="89" customFormat="1" x14ac:dyDescent="0.2">
      <c r="A54" s="89">
        <f t="shared" ref="A54:A62" si="1">A37</f>
        <v>2021</v>
      </c>
      <c r="B54" s="125">
        <v>0.95443800000000001</v>
      </c>
      <c r="C54" s="125">
        <v>0.86767899999999998</v>
      </c>
      <c r="D54" s="125">
        <v>0.89476199999999995</v>
      </c>
      <c r="E54" s="125">
        <v>0.86931899999999995</v>
      </c>
      <c r="F54" s="125">
        <v>0.91983999999999999</v>
      </c>
      <c r="G54" s="92"/>
      <c r="H54" s="92"/>
      <c r="I54" s="92"/>
      <c r="J54" s="92"/>
      <c r="K54" s="92"/>
      <c r="L54" s="92"/>
    </row>
    <row r="55" spans="1:12" s="89" customFormat="1" x14ac:dyDescent="0.2">
      <c r="A55" s="89">
        <f t="shared" si="1"/>
        <v>2020</v>
      </c>
      <c r="B55" s="125">
        <v>0.95039099999999999</v>
      </c>
      <c r="C55" s="125">
        <v>0.87648000000000004</v>
      </c>
      <c r="D55" s="125">
        <v>0.89451199999999997</v>
      </c>
      <c r="E55" s="125">
        <v>0.84865100000000004</v>
      </c>
      <c r="F55" s="125">
        <v>0.91082300000000005</v>
      </c>
      <c r="G55" s="92"/>
      <c r="H55" s="92"/>
      <c r="I55" s="92"/>
      <c r="J55" s="92"/>
      <c r="K55" s="92"/>
      <c r="L55" s="92"/>
    </row>
    <row r="56" spans="1:12" s="89" customFormat="1" x14ac:dyDescent="0.2">
      <c r="A56" s="89">
        <f t="shared" si="1"/>
        <v>2019</v>
      </c>
      <c r="B56" s="125">
        <v>0.94647199999999998</v>
      </c>
      <c r="C56" s="125">
        <v>0.83083600000000002</v>
      </c>
      <c r="D56" s="125">
        <v>0.90785400000000005</v>
      </c>
      <c r="E56" s="125">
        <v>0.83272100000000004</v>
      </c>
      <c r="F56" s="125">
        <v>0.89851199999999998</v>
      </c>
      <c r="G56" s="92"/>
      <c r="H56" s="92"/>
      <c r="I56" s="92"/>
      <c r="J56" s="92"/>
      <c r="K56" s="92"/>
      <c r="L56" s="92"/>
    </row>
    <row r="57" spans="1:12" s="89" customFormat="1" x14ac:dyDescent="0.2">
      <c r="A57" s="89">
        <f t="shared" si="1"/>
        <v>2018</v>
      </c>
      <c r="B57" s="102">
        <v>0.94232499999999997</v>
      </c>
      <c r="C57" s="102">
        <v>0.85088900000000001</v>
      </c>
      <c r="D57" s="102">
        <v>0.89881</v>
      </c>
      <c r="E57" s="102">
        <v>0.8341289999999999</v>
      </c>
      <c r="F57" s="102">
        <v>0.88754599999999995</v>
      </c>
      <c r="G57" s="92"/>
      <c r="H57" s="92"/>
      <c r="I57" s="92"/>
      <c r="J57" s="92"/>
      <c r="K57" s="92"/>
      <c r="L57" s="92"/>
    </row>
    <row r="58" spans="1:12" s="89" customFormat="1" x14ac:dyDescent="0.2">
      <c r="A58" s="89">
        <f t="shared" si="1"/>
        <v>2017</v>
      </c>
      <c r="B58" s="102">
        <v>0.942824</v>
      </c>
      <c r="C58" s="102">
        <v>0.86418400000000006</v>
      </c>
      <c r="D58" s="102">
        <v>0.89930899999999991</v>
      </c>
      <c r="E58" s="102">
        <v>0.828905</v>
      </c>
      <c r="F58" s="102">
        <v>0.88642100000000001</v>
      </c>
      <c r="G58" s="92"/>
      <c r="H58" s="92"/>
      <c r="I58" s="92"/>
      <c r="J58" s="92"/>
      <c r="K58" s="92"/>
      <c r="L58" s="92"/>
    </row>
    <row r="59" spans="1:12" s="89" customFormat="1" x14ac:dyDescent="0.2">
      <c r="A59" s="89">
        <f t="shared" si="1"/>
        <v>2016</v>
      </c>
      <c r="B59" s="102">
        <v>0.94520499999999996</v>
      </c>
      <c r="C59" s="102">
        <v>0.87804000000000004</v>
      </c>
      <c r="D59" s="102">
        <v>0.90852699999999997</v>
      </c>
      <c r="E59" s="102">
        <v>0.83256699999999995</v>
      </c>
      <c r="F59" s="102">
        <v>0.88625799999999999</v>
      </c>
      <c r="G59" s="92"/>
      <c r="H59" s="92"/>
      <c r="I59" s="92"/>
      <c r="J59" s="92"/>
      <c r="K59" s="92"/>
      <c r="L59" s="92"/>
    </row>
    <row r="60" spans="1:12" s="89" customFormat="1" x14ac:dyDescent="0.2">
      <c r="A60" s="89">
        <f t="shared" si="1"/>
        <v>2015</v>
      </c>
      <c r="B60" s="102">
        <v>0.95055000000000012</v>
      </c>
      <c r="C60" s="102">
        <v>0.89038799999999996</v>
      </c>
      <c r="D60" s="102">
        <v>0.918072</v>
      </c>
      <c r="E60" s="102">
        <v>0.84103600000000001</v>
      </c>
      <c r="F60" s="102">
        <v>0.89166100000000004</v>
      </c>
      <c r="G60" s="92"/>
      <c r="H60" s="92"/>
      <c r="I60" s="92"/>
      <c r="J60" s="92"/>
      <c r="K60" s="92"/>
      <c r="L60" s="92"/>
    </row>
    <row r="61" spans="1:12" s="89" customFormat="1" x14ac:dyDescent="0.2">
      <c r="A61" s="89">
        <f t="shared" si="1"/>
        <v>2014</v>
      </c>
      <c r="B61" s="102">
        <v>0.95647300000000002</v>
      </c>
      <c r="C61" s="102">
        <v>0.90296899999999991</v>
      </c>
      <c r="D61" s="102">
        <v>0.92199200000000003</v>
      </c>
      <c r="E61" s="102">
        <v>0.84715000000000007</v>
      </c>
      <c r="F61" s="102">
        <v>0.90385800000000005</v>
      </c>
      <c r="G61" s="92"/>
      <c r="H61" s="92"/>
      <c r="I61" s="92"/>
      <c r="J61" s="92"/>
      <c r="K61" s="92"/>
      <c r="L61" s="92"/>
    </row>
    <row r="62" spans="1:12" s="89" customFormat="1" x14ac:dyDescent="0.2">
      <c r="A62" s="89">
        <f t="shared" si="1"/>
        <v>2013</v>
      </c>
      <c r="B62" s="102">
        <v>0.97728199999999998</v>
      </c>
      <c r="C62" s="102">
        <v>0.91578500000000007</v>
      </c>
      <c r="D62" s="102">
        <v>0.94413300000000011</v>
      </c>
      <c r="E62" s="102">
        <v>0.86594599999999999</v>
      </c>
      <c r="F62" s="102">
        <v>0.92145700000000008</v>
      </c>
      <c r="G62" s="92"/>
      <c r="H62" s="92"/>
      <c r="I62" s="92"/>
      <c r="J62" s="92"/>
      <c r="K62" s="92"/>
      <c r="L62" s="92"/>
    </row>
    <row r="63" spans="1:12" s="89" customFormat="1" ht="13.5" thickBot="1" x14ac:dyDescent="0.25">
      <c r="A63" s="106" t="s">
        <v>111</v>
      </c>
      <c r="B63" s="103">
        <v>0.98551299999999997</v>
      </c>
      <c r="C63" s="103">
        <v>0.94728800000000002</v>
      </c>
      <c r="D63" s="103">
        <v>0.96690299999999996</v>
      </c>
      <c r="E63" s="103">
        <v>0.91257900000000003</v>
      </c>
      <c r="F63" s="103">
        <v>0.95096800000000004</v>
      </c>
      <c r="G63" s="92"/>
      <c r="H63" s="92"/>
      <c r="I63" s="92"/>
      <c r="J63" s="92"/>
      <c r="K63" s="92"/>
      <c r="L63" s="92"/>
    </row>
    <row r="64" spans="1:12" s="89" customFormat="1" ht="13.5" thickTop="1" x14ac:dyDescent="0.2">
      <c r="B64" s="90"/>
      <c r="C64" s="91"/>
      <c r="D64" s="92"/>
      <c r="E64" s="92"/>
      <c r="F64" s="92"/>
      <c r="G64" s="92"/>
      <c r="H64" s="92"/>
      <c r="I64" s="92"/>
      <c r="J64" s="92"/>
      <c r="K64" s="92"/>
      <c r="L64" s="92"/>
    </row>
    <row r="65" spans="1:15" s="89" customFormat="1" x14ac:dyDescent="0.2">
      <c r="B65" s="90"/>
      <c r="C65" s="91"/>
      <c r="D65" s="92"/>
      <c r="E65" s="92"/>
      <c r="F65" s="92"/>
      <c r="G65" s="92"/>
      <c r="H65" s="92"/>
      <c r="I65" s="92"/>
      <c r="J65" s="92"/>
      <c r="K65" s="92"/>
      <c r="L65" s="92"/>
    </row>
    <row r="66" spans="1:15" s="89" customFormat="1" x14ac:dyDescent="0.2"/>
    <row r="67" spans="1:15" s="89" customFormat="1" x14ac:dyDescent="0.2"/>
    <row r="68" spans="1:15" s="89" customFormat="1" x14ac:dyDescent="0.2"/>
    <row r="69" spans="1:15" s="89" customFormat="1" x14ac:dyDescent="0.2"/>
    <row r="70" spans="1:15" x14ac:dyDescent="0.2">
      <c r="A70" s="89"/>
      <c r="B70" s="89"/>
      <c r="C70" s="89"/>
      <c r="D70" s="89"/>
      <c r="E70" s="89"/>
      <c r="F70" s="89"/>
      <c r="G70" s="89"/>
      <c r="H70" s="89"/>
      <c r="I70" s="89"/>
      <c r="J70" s="89"/>
      <c r="K70" s="89"/>
      <c r="L70" s="89"/>
      <c r="M70" s="89"/>
      <c r="N70" s="89"/>
      <c r="O70" s="89"/>
    </row>
    <row r="71" spans="1:15" x14ac:dyDescent="0.2">
      <c r="A71" s="89"/>
      <c r="B71" s="89"/>
      <c r="C71" s="89"/>
      <c r="D71" s="89"/>
      <c r="E71" s="89"/>
      <c r="F71" s="89"/>
      <c r="G71" s="89"/>
      <c r="H71" s="89"/>
      <c r="I71" s="89"/>
      <c r="J71" s="89"/>
      <c r="K71" s="89"/>
      <c r="L71" s="89"/>
      <c r="M71" s="89"/>
      <c r="N71" s="89"/>
      <c r="O71" s="89"/>
    </row>
    <row r="72" spans="1:15" x14ac:dyDescent="0.2">
      <c r="A72" s="89"/>
      <c r="B72" s="89"/>
      <c r="C72" s="89"/>
      <c r="D72" s="89"/>
      <c r="E72" s="89"/>
      <c r="F72" s="89"/>
      <c r="G72" s="89"/>
      <c r="H72" s="89"/>
      <c r="I72" s="89"/>
      <c r="J72" s="89"/>
      <c r="K72" s="89"/>
      <c r="L72" s="89"/>
      <c r="M72" s="89"/>
      <c r="N72" s="89"/>
      <c r="O72" s="89"/>
    </row>
    <row r="73" spans="1:15" x14ac:dyDescent="0.2">
      <c r="A73" s="89"/>
      <c r="B73" s="89"/>
      <c r="C73" s="89"/>
      <c r="D73" s="89"/>
      <c r="E73" s="89"/>
      <c r="F73" s="89"/>
      <c r="G73" s="89"/>
      <c r="H73" s="89"/>
      <c r="I73" s="89"/>
      <c r="J73" s="89"/>
      <c r="K73" s="89"/>
      <c r="L73" s="89"/>
      <c r="M73" s="89"/>
      <c r="N73" s="89"/>
      <c r="O73" s="89"/>
    </row>
    <row r="74" spans="1:15" x14ac:dyDescent="0.2">
      <c r="A74" s="89"/>
      <c r="B74" s="89"/>
      <c r="C74" s="89"/>
      <c r="D74" s="89"/>
      <c r="E74" s="89"/>
      <c r="F74" s="89"/>
      <c r="G74" s="89"/>
      <c r="H74" s="89"/>
      <c r="I74" s="89"/>
      <c r="J74" s="89"/>
      <c r="K74" s="89"/>
      <c r="L74" s="89"/>
      <c r="M74" s="89"/>
      <c r="N74" s="89"/>
      <c r="O74" s="89"/>
    </row>
    <row r="75" spans="1:15" x14ac:dyDescent="0.2">
      <c r="A75" s="89"/>
      <c r="B75" s="89"/>
      <c r="C75" s="89"/>
      <c r="D75" s="89"/>
      <c r="E75" s="89"/>
      <c r="F75" s="89"/>
      <c r="G75" s="89"/>
      <c r="H75" s="89"/>
      <c r="I75" s="89"/>
      <c r="J75" s="89"/>
      <c r="K75" s="89"/>
      <c r="L75" s="89"/>
      <c r="M75" s="89"/>
      <c r="N75" s="89"/>
      <c r="O75" s="89"/>
    </row>
    <row r="76" spans="1:15" x14ac:dyDescent="0.2">
      <c r="A76" s="89"/>
      <c r="B76" s="89"/>
      <c r="C76" s="89"/>
      <c r="D76" s="89"/>
      <c r="E76" s="89"/>
      <c r="F76" s="89"/>
      <c r="G76" s="89"/>
      <c r="H76" s="89"/>
      <c r="I76" s="89"/>
      <c r="J76" s="89"/>
      <c r="K76" s="89"/>
      <c r="L76" s="89"/>
      <c r="M76" s="89"/>
      <c r="N76" s="89"/>
      <c r="O76" s="89"/>
    </row>
    <row r="77" spans="1:15" x14ac:dyDescent="0.2">
      <c r="A77" s="89"/>
      <c r="B77" s="89"/>
      <c r="C77" s="89"/>
      <c r="D77" s="89"/>
      <c r="E77" s="89"/>
      <c r="F77" s="89"/>
      <c r="G77" s="89"/>
      <c r="H77" s="89"/>
      <c r="I77" s="89"/>
      <c r="J77" s="89"/>
      <c r="K77" s="89"/>
      <c r="L77" s="89"/>
      <c r="M77" s="89"/>
      <c r="N77" s="89"/>
      <c r="O77" s="89"/>
    </row>
    <row r="78" spans="1:15" x14ac:dyDescent="0.2">
      <c r="A78" s="89"/>
      <c r="B78" s="89"/>
      <c r="C78" s="89"/>
      <c r="D78" s="89"/>
      <c r="E78" s="89"/>
      <c r="F78" s="89"/>
      <c r="G78" s="89"/>
      <c r="H78" s="89"/>
      <c r="I78" s="89"/>
      <c r="J78" s="89"/>
      <c r="K78" s="89"/>
      <c r="L78" s="89"/>
      <c r="M78" s="89"/>
      <c r="N78" s="89"/>
      <c r="O78" s="89"/>
    </row>
    <row r="79" spans="1:15" x14ac:dyDescent="0.2">
      <c r="A79" s="89"/>
      <c r="B79" s="89"/>
      <c r="C79" s="89"/>
      <c r="D79" s="89"/>
      <c r="E79" s="89"/>
      <c r="F79" s="89"/>
      <c r="G79" s="89"/>
      <c r="H79" s="89"/>
      <c r="I79" s="89"/>
      <c r="J79" s="89"/>
      <c r="K79" s="89"/>
      <c r="L79" s="89"/>
      <c r="M79" s="89"/>
      <c r="N79" s="89"/>
      <c r="O79" s="89"/>
    </row>
    <row r="80" spans="1:15" x14ac:dyDescent="0.2">
      <c r="A80" s="89"/>
      <c r="B80" s="89"/>
      <c r="C80" s="89"/>
      <c r="D80" s="89"/>
      <c r="E80" s="89"/>
      <c r="F80" s="89"/>
      <c r="G80" s="89"/>
      <c r="H80" s="89"/>
      <c r="I80" s="89"/>
      <c r="J80" s="89"/>
      <c r="K80" s="89"/>
      <c r="L80" s="89"/>
      <c r="M80" s="89"/>
      <c r="N80" s="89"/>
      <c r="O80" s="89"/>
    </row>
    <row r="81" spans="1:15" x14ac:dyDescent="0.2">
      <c r="A81" s="89"/>
      <c r="B81" s="89"/>
      <c r="C81" s="89"/>
      <c r="D81" s="89"/>
      <c r="E81" s="89"/>
      <c r="F81" s="89"/>
      <c r="G81" s="89"/>
      <c r="H81" s="89"/>
      <c r="I81" s="89"/>
      <c r="J81" s="89"/>
      <c r="K81" s="89"/>
      <c r="L81" s="89"/>
      <c r="M81" s="89"/>
      <c r="N81" s="89"/>
      <c r="O81" s="89"/>
    </row>
    <row r="82" spans="1:15" x14ac:dyDescent="0.2">
      <c r="A82" s="89"/>
      <c r="B82" s="89"/>
      <c r="C82" s="89"/>
      <c r="D82" s="89"/>
      <c r="E82" s="89"/>
      <c r="F82" s="89"/>
      <c r="G82" s="89"/>
      <c r="H82" s="89"/>
      <c r="I82" s="89"/>
      <c r="J82" s="89"/>
      <c r="K82" s="89"/>
      <c r="L82" s="89"/>
      <c r="M82" s="89"/>
      <c r="N82" s="89"/>
      <c r="O82" s="89"/>
    </row>
    <row r="83" spans="1:15" x14ac:dyDescent="0.2">
      <c r="A83" s="89"/>
      <c r="B83" s="89"/>
      <c r="C83" s="89"/>
      <c r="D83" s="89"/>
      <c r="E83" s="89"/>
      <c r="F83" s="89"/>
      <c r="G83" s="89"/>
      <c r="H83" s="89"/>
      <c r="I83" s="89"/>
      <c r="J83" s="89"/>
      <c r="K83" s="89"/>
      <c r="L83" s="89"/>
      <c r="M83" s="89"/>
      <c r="N83" s="89"/>
      <c r="O83" s="89"/>
    </row>
    <row r="84" spans="1:15" x14ac:dyDescent="0.2">
      <c r="A84" s="89"/>
      <c r="B84" s="89"/>
      <c r="C84" s="89"/>
      <c r="D84" s="89"/>
      <c r="E84" s="89"/>
      <c r="F84" s="89"/>
      <c r="G84" s="89"/>
      <c r="H84" s="89"/>
      <c r="I84" s="89"/>
      <c r="J84" s="89"/>
      <c r="K84" s="89"/>
      <c r="L84" s="89"/>
      <c r="M84" s="89"/>
      <c r="N84" s="89"/>
      <c r="O84" s="89"/>
    </row>
    <row r="85" spans="1:15" x14ac:dyDescent="0.2">
      <c r="A85" s="89"/>
      <c r="B85" s="89"/>
      <c r="C85" s="89"/>
      <c r="D85" s="89"/>
      <c r="E85" s="89"/>
      <c r="F85" s="89"/>
      <c r="G85" s="89"/>
      <c r="H85" s="89"/>
      <c r="I85" s="89"/>
      <c r="J85" s="89"/>
      <c r="K85" s="89"/>
      <c r="L85" s="89"/>
      <c r="M85" s="89"/>
      <c r="N85" s="89"/>
      <c r="O85" s="89"/>
    </row>
    <row r="86" spans="1:15" x14ac:dyDescent="0.2">
      <c r="A86" s="89"/>
      <c r="B86" s="89"/>
      <c r="C86" s="89"/>
      <c r="D86" s="89"/>
      <c r="E86" s="89"/>
      <c r="F86" s="89"/>
      <c r="G86" s="89"/>
      <c r="H86" s="89"/>
      <c r="I86" s="89"/>
      <c r="J86" s="89"/>
      <c r="K86" s="89"/>
      <c r="L86" s="89"/>
      <c r="M86" s="89"/>
      <c r="N86" s="89"/>
      <c r="O86" s="89"/>
    </row>
    <row r="87" spans="1:15" x14ac:dyDescent="0.2">
      <c r="A87" s="89"/>
      <c r="B87" s="89"/>
      <c r="C87" s="89"/>
      <c r="D87" s="89"/>
      <c r="E87" s="89"/>
      <c r="F87" s="89"/>
      <c r="G87" s="89"/>
      <c r="H87" s="89"/>
      <c r="I87" s="89"/>
      <c r="J87" s="89"/>
      <c r="K87" s="89"/>
      <c r="L87" s="89"/>
      <c r="M87" s="89"/>
      <c r="N87" s="89"/>
      <c r="O87" s="89"/>
    </row>
    <row r="88" spans="1:15" x14ac:dyDescent="0.2">
      <c r="A88" s="89"/>
      <c r="B88" s="89"/>
      <c r="C88" s="89"/>
      <c r="D88" s="89"/>
      <c r="E88" s="89"/>
      <c r="F88" s="89"/>
      <c r="G88" s="89"/>
      <c r="H88" s="89"/>
      <c r="I88" s="89"/>
      <c r="J88" s="89"/>
      <c r="K88" s="89"/>
      <c r="L88" s="89"/>
      <c r="M88" s="89"/>
      <c r="N88" s="89"/>
      <c r="O88" s="89"/>
    </row>
    <row r="89" spans="1:15" x14ac:dyDescent="0.2">
      <c r="A89" s="89"/>
      <c r="B89" s="89"/>
      <c r="C89" s="89"/>
      <c r="D89" s="89"/>
      <c r="E89" s="89"/>
      <c r="F89" s="89"/>
      <c r="G89" s="89"/>
      <c r="H89" s="89"/>
      <c r="I89" s="89"/>
      <c r="J89" s="89"/>
      <c r="K89" s="89"/>
      <c r="L89" s="89"/>
      <c r="M89" s="89"/>
      <c r="N89" s="89"/>
      <c r="O89" s="89"/>
    </row>
    <row r="90" spans="1:15" x14ac:dyDescent="0.2">
      <c r="A90" s="89"/>
      <c r="B90" s="89"/>
      <c r="C90" s="89"/>
      <c r="D90" s="89"/>
      <c r="E90" s="89"/>
      <c r="F90" s="89"/>
      <c r="G90" s="89"/>
      <c r="H90" s="89"/>
      <c r="I90" s="89"/>
      <c r="J90" s="89"/>
      <c r="K90" s="89"/>
      <c r="L90" s="89"/>
      <c r="M90" s="89"/>
      <c r="N90" s="89"/>
      <c r="O90" s="89"/>
    </row>
    <row r="91" spans="1:15" x14ac:dyDescent="0.2">
      <c r="A91" s="89"/>
      <c r="B91" s="89"/>
      <c r="C91" s="89"/>
      <c r="D91" s="89"/>
      <c r="E91" s="89"/>
      <c r="F91" s="89"/>
      <c r="G91" s="89"/>
      <c r="H91" s="89"/>
      <c r="I91" s="89"/>
      <c r="J91" s="89"/>
      <c r="K91" s="89"/>
      <c r="L91" s="89"/>
      <c r="M91" s="89"/>
      <c r="N91" s="89"/>
      <c r="O91" s="89"/>
    </row>
    <row r="92" spans="1:15" x14ac:dyDescent="0.2">
      <c r="A92" s="89"/>
      <c r="B92" s="89"/>
      <c r="C92" s="89"/>
      <c r="D92" s="89"/>
      <c r="E92" s="89"/>
      <c r="F92" s="89"/>
      <c r="G92" s="89"/>
      <c r="H92" s="89"/>
      <c r="I92" s="89"/>
      <c r="J92" s="89"/>
      <c r="K92" s="89"/>
      <c r="L92" s="89"/>
      <c r="M92" s="89"/>
      <c r="N92" s="89"/>
      <c r="O92" s="89"/>
    </row>
    <row r="93" spans="1:15" x14ac:dyDescent="0.2">
      <c r="A93" s="89"/>
      <c r="B93" s="89"/>
      <c r="C93" s="89"/>
      <c r="D93" s="89"/>
      <c r="E93" s="89"/>
      <c r="F93" s="89"/>
      <c r="G93" s="89"/>
      <c r="H93" s="89"/>
      <c r="I93" s="89"/>
      <c r="J93" s="89"/>
      <c r="K93" s="89"/>
      <c r="L93" s="89"/>
      <c r="M93" s="89"/>
      <c r="N93" s="89"/>
      <c r="O93" s="89"/>
    </row>
    <row r="94" spans="1:15" x14ac:dyDescent="0.2">
      <c r="A94" s="89"/>
      <c r="B94" s="89"/>
      <c r="C94" s="89"/>
      <c r="D94" s="89"/>
      <c r="E94" s="89"/>
      <c r="F94" s="89"/>
      <c r="G94" s="89"/>
      <c r="H94" s="89"/>
      <c r="I94" s="89"/>
      <c r="J94" s="89"/>
      <c r="K94" s="89"/>
      <c r="L94" s="89"/>
      <c r="M94" s="89"/>
      <c r="N94" s="89"/>
      <c r="O94" s="89"/>
    </row>
    <row r="95" spans="1:15" x14ac:dyDescent="0.2">
      <c r="A95" s="89"/>
      <c r="B95" s="89"/>
      <c r="C95" s="89"/>
      <c r="D95" s="89"/>
      <c r="E95" s="89"/>
      <c r="F95" s="89"/>
      <c r="G95" s="89"/>
      <c r="H95" s="89"/>
      <c r="I95" s="89"/>
      <c r="J95" s="89"/>
      <c r="K95" s="89"/>
      <c r="L95" s="89"/>
      <c r="M95" s="89"/>
      <c r="N95" s="89"/>
      <c r="O95" s="89"/>
    </row>
  </sheetData>
  <mergeCells count="19">
    <mergeCell ref="A48:F48"/>
    <mergeCell ref="A49:F49"/>
    <mergeCell ref="A50:F50"/>
    <mergeCell ref="A51:F51"/>
    <mergeCell ref="A31:G31"/>
    <mergeCell ref="A32:G32"/>
    <mergeCell ref="A33:G33"/>
    <mergeCell ref="A34:G34"/>
    <mergeCell ref="A25:G25"/>
    <mergeCell ref="A21:G21"/>
    <mergeCell ref="A11:F11"/>
    <mergeCell ref="A12:F12"/>
    <mergeCell ref="A3:G3"/>
    <mergeCell ref="A13:F13"/>
    <mergeCell ref="A14:F14"/>
    <mergeCell ref="A22:G22"/>
    <mergeCell ref="A23:G23"/>
    <mergeCell ref="A24:G24"/>
    <mergeCell ref="A5:G5"/>
  </mergeCells>
  <pageMargins left="0.7" right="0.7" top="0.75" bottom="0.75" header="0.3" footer="0.3"/>
  <pageSetup paperSize="5"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SCH P INPUTS</vt:lpstr>
      <vt:lpstr>2022 M-1 Summary </vt:lpstr>
      <vt:lpstr>2022 DISCOUNT CALC</vt:lpstr>
      <vt:lpstr>2022 DISCOUNT FACTORS</vt:lpstr>
      <vt:lpstr>'2022 DISCOUNT FACTORS'!Print_Area</vt:lpstr>
      <vt:lpstr>'2022 M-1 Summary '!Print_Area</vt:lpstr>
      <vt:lpstr>'SCH P INPUTS'!Print_Area</vt:lpstr>
      <vt:lpstr>'2022 DISCOUNT CALC'!Print_Titles</vt:lpstr>
      <vt:lpstr>'SCH P INPUTS'!Print_Titles</vt:lpstr>
    </vt:vector>
  </TitlesOfParts>
  <Company>Baker Tilly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CN12667</dc:creator>
  <cp:lastModifiedBy>Kramer, Timothy</cp:lastModifiedBy>
  <cp:lastPrinted>2019-01-15T21:44:10Z</cp:lastPrinted>
  <dcterms:created xsi:type="dcterms:W3CDTF">2010-12-09T21:36:48Z</dcterms:created>
  <dcterms:modified xsi:type="dcterms:W3CDTF">2023-01-04T19:42:34Z</dcterms:modified>
</cp:coreProperties>
</file>