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AW20279\Downloads\"/>
    </mc:Choice>
  </mc:AlternateContent>
  <bookViews>
    <workbookView xWindow="0" yWindow="0" windowWidth="28800" windowHeight="11760"/>
  </bookViews>
  <sheets>
    <sheet name="Summary" sheetId="13" r:id="rId1"/>
    <sheet name="Lessee - Decision Tree 87" sheetId="7" r:id="rId2"/>
    <sheet name="Lessee - Disclosures" sheetId="11" r:id="rId3"/>
    <sheet name=" Lessor - Decision Tree 87" sheetId="9" r:id="rId4"/>
    <sheet name="Lessor - Disclosure" sheetId="12" r:id="rId5"/>
    <sheet name="Scope Exclusions" sheetId="8" state="hidden" r:id="rId6"/>
  </sheets>
  <definedNames>
    <definedName name="_xlnm.Print_Area" localSheetId="3">' Lessor - Decision Tree 87'!$A$1:$AI$25</definedName>
    <definedName name="_xlnm.Print_Area" localSheetId="1">'Lessee - Decision Tree 87'!$A$1:$AG$25</definedName>
    <definedName name="_xlnm.Print_Area" localSheetId="2">'Lessee - Disclosures'!$A$1:$W$30</definedName>
    <definedName name="_xlnm.Print_Area" localSheetId="4">'Lessor - Disclosure'!$A$1:$W$30</definedName>
    <definedName name="_xlnm.Print_Area" localSheetId="5">'Scope Exclusions'!$A$1:$M$20</definedName>
  </definedNames>
  <calcPr calcId="162913"/>
</workbook>
</file>

<file path=xl/calcChain.xml><?xml version="1.0" encoding="utf-8"?>
<calcChain xmlns="http://schemas.openxmlformats.org/spreadsheetml/2006/main">
  <c r="AE22" i="9" l="1"/>
  <c r="AE21" i="9"/>
  <c r="AE20" i="9"/>
  <c r="AE19" i="9"/>
  <c r="AE18" i="9"/>
  <c r="AE17" i="9"/>
  <c r="AE16" i="9"/>
  <c r="AE15" i="9"/>
  <c r="AE14" i="9"/>
  <c r="AC22" i="7"/>
  <c r="AC21" i="7"/>
  <c r="AC20" i="7"/>
  <c r="AC19" i="7"/>
  <c r="AC18" i="7"/>
  <c r="AC17" i="7"/>
  <c r="AC16" i="7"/>
  <c r="AC15" i="7"/>
  <c r="AC14" i="7"/>
  <c r="O12" i="12" l="1"/>
  <c r="O12" i="11"/>
  <c r="J13" i="7" l="1"/>
  <c r="K13" i="7"/>
  <c r="AA22" i="9"/>
  <c r="AA21" i="9"/>
  <c r="AA20" i="9"/>
  <c r="AA19" i="9"/>
  <c r="AA18" i="9"/>
  <c r="AA17" i="9"/>
  <c r="AA16" i="9"/>
  <c r="AA15" i="9"/>
  <c r="AA14" i="9"/>
  <c r="AA13" i="9"/>
  <c r="AF22" i="9" l="1"/>
  <c r="O22" i="9"/>
  <c r="R22" i="9" s="1"/>
  <c r="AB22" i="9" s="1"/>
  <c r="AF21" i="9"/>
  <c r="O21" i="9"/>
  <c r="R21" i="9" s="1"/>
  <c r="AF20" i="9"/>
  <c r="O20" i="9"/>
  <c r="R20" i="9" s="1"/>
  <c r="AB20" i="9" s="1"/>
  <c r="AF19" i="9"/>
  <c r="O19" i="9"/>
  <c r="R19" i="9" s="1"/>
  <c r="AB19" i="9" s="1"/>
  <c r="AG19" i="9" s="1"/>
  <c r="AF18" i="9"/>
  <c r="O18" i="9"/>
  <c r="R18" i="9" s="1"/>
  <c r="AB18" i="9" s="1"/>
  <c r="AF17" i="9"/>
  <c r="O17" i="9"/>
  <c r="R17" i="9" s="1"/>
  <c r="AF16" i="9"/>
  <c r="O16" i="9"/>
  <c r="R16" i="9" s="1"/>
  <c r="AB16" i="9" s="1"/>
  <c r="AF15" i="9"/>
  <c r="O15" i="9"/>
  <c r="R15" i="9" s="1"/>
  <c r="AB15" i="9" s="1"/>
  <c r="AG15" i="9" s="1"/>
  <c r="AF14" i="9"/>
  <c r="O14" i="9"/>
  <c r="R14" i="9" s="1"/>
  <c r="AB14" i="9" s="1"/>
  <c r="AE13" i="9"/>
  <c r="AF13" i="9" s="1"/>
  <c r="O13" i="9"/>
  <c r="R13" i="9" s="1"/>
  <c r="AG16" i="9" l="1"/>
  <c r="P15" i="12" s="1"/>
  <c r="AG20" i="9"/>
  <c r="E15" i="12"/>
  <c r="K15" i="12"/>
  <c r="B15" i="12"/>
  <c r="AH20" i="9"/>
  <c r="I19" i="12"/>
  <c r="E19" i="12"/>
  <c r="P19" i="12"/>
  <c r="H19" i="12"/>
  <c r="D19" i="12"/>
  <c r="K19" i="12"/>
  <c r="G19" i="12"/>
  <c r="C19" i="12"/>
  <c r="J19" i="12"/>
  <c r="F19" i="12"/>
  <c r="B19" i="12"/>
  <c r="AH15" i="9"/>
  <c r="K14" i="12"/>
  <c r="G14" i="12"/>
  <c r="C14" i="12"/>
  <c r="J14" i="12"/>
  <c r="F14" i="12"/>
  <c r="B14" i="12"/>
  <c r="P14" i="12"/>
  <c r="I14" i="12"/>
  <c r="E14" i="12"/>
  <c r="H14" i="12"/>
  <c r="D14" i="12"/>
  <c r="AH19" i="9"/>
  <c r="K18" i="12"/>
  <c r="G18" i="12"/>
  <c r="C18" i="12"/>
  <c r="J18" i="12"/>
  <c r="F18" i="12"/>
  <c r="B18" i="12"/>
  <c r="P18" i="12"/>
  <c r="I18" i="12"/>
  <c r="E18" i="12"/>
  <c r="H18" i="12"/>
  <c r="D18" i="12"/>
  <c r="AG14" i="9"/>
  <c r="AG18" i="9"/>
  <c r="AG22" i="9"/>
  <c r="AB13" i="9"/>
  <c r="AG13" i="9" s="1"/>
  <c r="AB17" i="9"/>
  <c r="AG17" i="9" s="1"/>
  <c r="AB21" i="9"/>
  <c r="AG21" i="9" s="1"/>
  <c r="AC13" i="7"/>
  <c r="Y13" i="7"/>
  <c r="Y14" i="7"/>
  <c r="O13" i="7"/>
  <c r="R13" i="7" s="1"/>
  <c r="F15" i="12" l="1"/>
  <c r="D15" i="12"/>
  <c r="I15" i="12"/>
  <c r="C15" i="12"/>
  <c r="H15" i="12"/>
  <c r="AH16" i="9"/>
  <c r="J15" i="12"/>
  <c r="G15" i="12"/>
  <c r="AH13" i="9"/>
  <c r="P12" i="12"/>
  <c r="K12" i="12"/>
  <c r="G12" i="12"/>
  <c r="C12" i="12"/>
  <c r="J12" i="12"/>
  <c r="F12" i="12"/>
  <c r="B12" i="12"/>
  <c r="I12" i="12"/>
  <c r="E12" i="12"/>
  <c r="D12" i="12"/>
  <c r="H12" i="12"/>
  <c r="AH22" i="9"/>
  <c r="I21" i="12"/>
  <c r="E21" i="12"/>
  <c r="H21" i="12"/>
  <c r="D21" i="12"/>
  <c r="K21" i="12"/>
  <c r="G21" i="12"/>
  <c r="C21" i="12"/>
  <c r="P21" i="12"/>
  <c r="J21" i="12"/>
  <c r="F21" i="12"/>
  <c r="B21" i="12"/>
  <c r="AH21" i="9"/>
  <c r="P20" i="12"/>
  <c r="K20" i="12"/>
  <c r="G20" i="12"/>
  <c r="C20" i="12"/>
  <c r="J20" i="12"/>
  <c r="F20" i="12"/>
  <c r="B20" i="12"/>
  <c r="I20" i="12"/>
  <c r="E20" i="12"/>
  <c r="D20" i="12"/>
  <c r="H20" i="12"/>
  <c r="AH18" i="9"/>
  <c r="I17" i="12"/>
  <c r="E17" i="12"/>
  <c r="H17" i="12"/>
  <c r="D17" i="12"/>
  <c r="K17" i="12"/>
  <c r="G17" i="12"/>
  <c r="C17" i="12"/>
  <c r="P17" i="12"/>
  <c r="B17" i="12"/>
  <c r="J17" i="12"/>
  <c r="F17" i="12"/>
  <c r="AH17" i="9"/>
  <c r="P16" i="12"/>
  <c r="K16" i="12"/>
  <c r="G16" i="12"/>
  <c r="C16" i="12"/>
  <c r="J16" i="12"/>
  <c r="F16" i="12"/>
  <c r="B16" i="12"/>
  <c r="I16" i="12"/>
  <c r="E16" i="12"/>
  <c r="H16" i="12"/>
  <c r="D16" i="12"/>
  <c r="AH14" i="9"/>
  <c r="I13" i="12"/>
  <c r="E13" i="12"/>
  <c r="H13" i="12"/>
  <c r="D13" i="12"/>
  <c r="K13" i="12"/>
  <c r="G13" i="12"/>
  <c r="C13" i="12"/>
  <c r="P13" i="12"/>
  <c r="J13" i="12"/>
  <c r="F13" i="12"/>
  <c r="B13" i="12"/>
  <c r="AD22" i="7"/>
  <c r="Y22" i="7"/>
  <c r="O22" i="7"/>
  <c r="R22" i="7" s="1"/>
  <c r="AD21" i="7"/>
  <c r="Y21" i="7"/>
  <c r="O21" i="7"/>
  <c r="R21" i="7" s="1"/>
  <c r="AD20" i="7"/>
  <c r="Y20" i="7"/>
  <c r="O20" i="7"/>
  <c r="R20" i="7" s="1"/>
  <c r="AD19" i="7"/>
  <c r="Y19" i="7"/>
  <c r="O19" i="7"/>
  <c r="R19" i="7" s="1"/>
  <c r="AD18" i="7"/>
  <c r="Y18" i="7"/>
  <c r="O18" i="7"/>
  <c r="R18" i="7" s="1"/>
  <c r="AD17" i="7"/>
  <c r="Y17" i="7"/>
  <c r="O17" i="7"/>
  <c r="R17" i="7" s="1"/>
  <c r="AD16" i="7"/>
  <c r="Y16" i="7"/>
  <c r="O16" i="7"/>
  <c r="R16" i="7" s="1"/>
  <c r="AD15" i="7"/>
  <c r="Y15" i="7"/>
  <c r="O15" i="7"/>
  <c r="R15" i="7" s="1"/>
  <c r="AD14" i="7"/>
  <c r="O14" i="7"/>
  <c r="AD13" i="7"/>
  <c r="Z22" i="7" l="1"/>
  <c r="AE22" i="7" s="1"/>
  <c r="Z21" i="7"/>
  <c r="AE21" i="7" s="1"/>
  <c r="R14" i="7"/>
  <c r="Z14" i="7" s="1"/>
  <c r="AE14" i="7" s="1"/>
  <c r="Z17" i="7"/>
  <c r="AE17" i="7" s="1"/>
  <c r="Z15" i="7"/>
  <c r="AE15" i="7" s="1"/>
  <c r="Z19" i="7"/>
  <c r="AE19" i="7" s="1"/>
  <c r="Z13" i="7"/>
  <c r="AE13" i="7" s="1"/>
  <c r="Z16" i="7"/>
  <c r="AE16" i="7" s="1"/>
  <c r="Z18" i="7"/>
  <c r="AE18" i="7" s="1"/>
  <c r="Z20" i="7"/>
  <c r="AE20" i="7" s="1"/>
  <c r="AF16" i="7" l="1"/>
  <c r="I15" i="11"/>
  <c r="E15" i="11"/>
  <c r="P15" i="11"/>
  <c r="H15" i="11"/>
  <c r="D15" i="11"/>
  <c r="K15" i="11"/>
  <c r="G15" i="11"/>
  <c r="C15" i="11"/>
  <c r="F15" i="11"/>
  <c r="B15" i="11"/>
  <c r="J15" i="11"/>
  <c r="AF13" i="7"/>
  <c r="P12" i="11"/>
  <c r="K12" i="11"/>
  <c r="F12" i="11"/>
  <c r="B12" i="11"/>
  <c r="G12" i="11"/>
  <c r="J12" i="11"/>
  <c r="E12" i="11"/>
  <c r="I12" i="11"/>
  <c r="D12" i="11"/>
  <c r="C12" i="11"/>
  <c r="H12" i="11"/>
  <c r="I13" i="11"/>
  <c r="E13" i="11"/>
  <c r="H13" i="11"/>
  <c r="D13" i="11"/>
  <c r="K13" i="11"/>
  <c r="G13" i="11"/>
  <c r="C13" i="11"/>
  <c r="P13" i="11"/>
  <c r="F13" i="11"/>
  <c r="B13" i="11"/>
  <c r="J13" i="11"/>
  <c r="AF20" i="7"/>
  <c r="I19" i="11"/>
  <c r="E19" i="11"/>
  <c r="P19" i="11"/>
  <c r="H19" i="11"/>
  <c r="D19" i="11"/>
  <c r="K19" i="11"/>
  <c r="G19" i="11"/>
  <c r="C19" i="11"/>
  <c r="J19" i="11"/>
  <c r="F19" i="11"/>
  <c r="B19" i="11"/>
  <c r="AF19" i="7"/>
  <c r="K18" i="11"/>
  <c r="G18" i="11"/>
  <c r="C18" i="11"/>
  <c r="J18" i="11"/>
  <c r="F18" i="11"/>
  <c r="B18" i="11"/>
  <c r="P18" i="11"/>
  <c r="I18" i="11"/>
  <c r="E18" i="11"/>
  <c r="H18" i="11"/>
  <c r="D18" i="11"/>
  <c r="AF21" i="7"/>
  <c r="P20" i="11"/>
  <c r="K20" i="11"/>
  <c r="G20" i="11"/>
  <c r="C20" i="11"/>
  <c r="J20" i="11"/>
  <c r="F20" i="11"/>
  <c r="B20" i="11"/>
  <c r="I20" i="11"/>
  <c r="E20" i="11"/>
  <c r="D20" i="11"/>
  <c r="H20" i="11"/>
  <c r="AF17" i="7"/>
  <c r="P16" i="11"/>
  <c r="K16" i="11"/>
  <c r="G16" i="11"/>
  <c r="C16" i="11"/>
  <c r="J16" i="11"/>
  <c r="F16" i="11"/>
  <c r="B16" i="11"/>
  <c r="I16" i="11"/>
  <c r="E16" i="11"/>
  <c r="H16" i="11"/>
  <c r="D16" i="11"/>
  <c r="AF18" i="7"/>
  <c r="I17" i="11"/>
  <c r="E17" i="11"/>
  <c r="H17" i="11"/>
  <c r="D17" i="11"/>
  <c r="K17" i="11"/>
  <c r="G17" i="11"/>
  <c r="C17" i="11"/>
  <c r="P17" i="11"/>
  <c r="B17" i="11"/>
  <c r="J17" i="11"/>
  <c r="F17" i="11"/>
  <c r="K14" i="11"/>
  <c r="G14" i="11"/>
  <c r="C14" i="11"/>
  <c r="J14" i="11"/>
  <c r="F14" i="11"/>
  <c r="B14" i="11"/>
  <c r="P14" i="11"/>
  <c r="I14" i="11"/>
  <c r="E14" i="11"/>
  <c r="H14" i="11"/>
  <c r="D14" i="11"/>
  <c r="AF22" i="7"/>
  <c r="I21" i="11"/>
  <c r="E21" i="11"/>
  <c r="H21" i="11"/>
  <c r="D21" i="11"/>
  <c r="K21" i="11"/>
  <c r="G21" i="11"/>
  <c r="C21" i="11"/>
  <c r="P21" i="11"/>
  <c r="J21" i="11"/>
  <c r="F21" i="11"/>
  <c r="B21" i="11"/>
  <c r="AF14" i="7"/>
  <c r="AF15" i="7"/>
</calcChain>
</file>

<file path=xl/comments1.xml><?xml version="1.0" encoding="utf-8"?>
<comments xmlns="http://schemas.openxmlformats.org/spreadsheetml/2006/main">
  <authors>
    <author>Ryan Theiler﻿</author>
  </authors>
  <commentList>
    <comment ref="M10" authorId="0" shapeId="0">
      <text>
        <r>
          <rPr>
            <sz val="9"/>
            <color indexed="81"/>
            <rFont val="Tahoma"/>
            <family val="2"/>
          </rPr>
          <t>Paragraph 4 of Statement No. 87 (Further detail in Appendix B, Paragraph 7)</t>
        </r>
      </text>
    </comment>
    <comment ref="P10" authorId="0" shapeId="0">
      <text>
        <r>
          <rPr>
            <sz val="9"/>
            <color indexed="81"/>
            <rFont val="Tahoma"/>
            <family val="2"/>
          </rPr>
          <t>Paragraph 4 of Statement No. 87 (Further detail in Appendix B, Paragraph 7)</t>
        </r>
      </text>
    </comment>
    <comment ref="Q10" authorId="0" shapeId="0">
      <text>
        <r>
          <rPr>
            <sz val="9"/>
            <color indexed="81"/>
            <rFont val="Tahoma"/>
            <family val="2"/>
          </rPr>
          <t>Paragraph 4 of Statement No. 87 (Further detail in Appendix B, Paragraph 7)</t>
        </r>
      </text>
    </comment>
    <comment ref="S10" authorId="0" shapeId="0">
      <text>
        <r>
          <rPr>
            <sz val="9"/>
            <color indexed="81"/>
            <rFont val="Tahoma"/>
            <family val="2"/>
          </rPr>
          <t>Paragraph 8 of Statement No. 87</t>
        </r>
      </text>
    </comment>
    <comment ref="X10" authorId="0" shapeId="0">
      <text>
        <r>
          <rPr>
            <sz val="9"/>
            <color indexed="81"/>
            <rFont val="Tahoma"/>
            <family val="2"/>
          </rPr>
          <t>See Paragraphs 16, 17, &amp; 18 of Statement No. 87 (Link on 'Summary' tab). 
A short-term lease is a lease that, at the commencement of the lease term, has a maximum possible term under the lease contract of 12 months (or less), including any options to extend, regardless of their probability of being exercised. For a lease that is cancelable by either the lessee or the lessor, such as a rolling month-to-month lease or a year-to-year lease, the maximum possible term is the noncancelable period, including any notice periods.</t>
        </r>
      </text>
    </comment>
    <comment ref="AA10" authorId="0" shapeId="0">
      <text>
        <r>
          <rPr>
            <sz val="9"/>
            <color indexed="81"/>
            <rFont val="Tahoma"/>
            <family val="2"/>
          </rPr>
          <t>Paragraph 19 of Statement No. 87</t>
        </r>
      </text>
    </comment>
    <comment ref="L12" authorId="0" shapeId="0">
      <text>
        <r>
          <rPr>
            <sz val="9"/>
            <color indexed="81"/>
            <rFont val="Tahoma"/>
            <family val="2"/>
          </rPr>
          <t>Paragraph 4 of Statement No. 87 (Further detail in Appendix B, Paragraph 7)</t>
        </r>
      </text>
    </comment>
    <comment ref="AC12" authorId="0" shapeId="0">
      <text>
        <r>
          <rPr>
            <sz val="9"/>
            <color indexed="81"/>
            <rFont val="Tahoma"/>
            <family val="2"/>
          </rPr>
          <t>If classified as a Finance Lease, the contract is not subject to core recognition, measurement and financial reporting requirement stated in GASB 87.</t>
        </r>
      </text>
    </comment>
  </commentList>
</comments>
</file>

<file path=xl/comments2.xml><?xml version="1.0" encoding="utf-8"?>
<comments xmlns="http://schemas.openxmlformats.org/spreadsheetml/2006/main">
  <authors>
    <author>Sarah Slaughter</author>
  </authors>
  <commentList>
    <comment ref="M11" authorId="0" shapeId="0">
      <text>
        <r>
          <rPr>
            <sz val="9"/>
            <color indexed="81"/>
            <rFont val="Tahoma"/>
            <family val="2"/>
          </rPr>
          <t>Paragraph 23: The future lease payments should be discounted using the interest rate the lessor charges the lessee, which may be the interest rate implicit in the lease. If the interest rate cannot be readily determined by the lessee, the lessee’s estimated incremental borrowing rate (an estimate of the interest rate that would be charged for borrowing the lease payment amounts during the lease term) should be used. Lessees are not required to apply the guidance for imputation of interest in paragraphs 173–187 of Statement 62 but may do so as a means of determining the interest rate implicit in the lease.</t>
        </r>
      </text>
    </comment>
  </commentList>
</comments>
</file>

<file path=xl/comments3.xml><?xml version="1.0" encoding="utf-8"?>
<comments xmlns="http://schemas.openxmlformats.org/spreadsheetml/2006/main">
  <authors>
    <author>Ryan Theiler﻿</author>
  </authors>
  <commentList>
    <comment ref="M10" authorId="0" shapeId="0">
      <text>
        <r>
          <rPr>
            <sz val="9"/>
            <color indexed="81"/>
            <rFont val="Tahoma"/>
            <family val="2"/>
          </rPr>
          <t>Paragraph 4 of Statement No. 87 (Further detail in Appendix B, Paragraph 7)</t>
        </r>
      </text>
    </comment>
    <comment ref="P10" authorId="0" shapeId="0">
      <text>
        <r>
          <rPr>
            <sz val="9"/>
            <color indexed="81"/>
            <rFont val="Tahoma"/>
            <family val="2"/>
          </rPr>
          <t>Paragraph 4 of Statement No. 87 (Further detail in Appendix B, Paragraph 7)</t>
        </r>
      </text>
    </comment>
    <comment ref="Q10" authorId="0" shapeId="0">
      <text>
        <r>
          <rPr>
            <sz val="9"/>
            <color indexed="81"/>
            <rFont val="Tahoma"/>
            <family val="2"/>
          </rPr>
          <t>Paragraph 4 of Statement No. 87 (Further detail in Appendix B, Paragraph 7)</t>
        </r>
      </text>
    </comment>
    <comment ref="S10" authorId="0" shapeId="0">
      <text>
        <r>
          <rPr>
            <sz val="9"/>
            <color indexed="81"/>
            <rFont val="Tahoma"/>
            <family val="2"/>
          </rPr>
          <t>Paragraph 8 of Statement No. 87</t>
        </r>
      </text>
    </comment>
    <comment ref="Z10" authorId="0" shapeId="0">
      <text>
        <r>
          <rPr>
            <sz val="9"/>
            <color indexed="81"/>
            <rFont val="Tahoma"/>
            <family val="2"/>
          </rPr>
          <t>See Paragraphs 16, 17, &amp; 18 of Statement No. 87 (Link on 'Summary' tab).
A short-term lease is a lease that, at the commencement of the lease term, has a maximum possible term under the lease contract of 12 months (or less), including any options to extend, regardless of their probability of being exercised. For a lease that is cancelable by either the lessee or the lessor, such as a rolling month-to-month lease or a year-to-year lease, the maximum possible term is the noncancelable period, including any notice periods.</t>
        </r>
      </text>
    </comment>
    <comment ref="AC10" authorId="0" shapeId="0">
      <text>
        <r>
          <rPr>
            <sz val="9"/>
            <color indexed="81"/>
            <rFont val="Tahoma"/>
            <family val="2"/>
          </rPr>
          <t>Paragraph 19 of Statement No. 87</t>
        </r>
      </text>
    </comment>
    <comment ref="L12" authorId="0" shapeId="0">
      <text>
        <r>
          <rPr>
            <sz val="9"/>
            <color indexed="81"/>
            <rFont val="Tahoma"/>
            <family val="2"/>
          </rPr>
          <t>Paragraph 4 of Statement No. 87 (Further detail in Appendix B, Paragraph 7)</t>
        </r>
      </text>
    </comment>
    <comment ref="AE12" authorId="0" shapeId="0">
      <text>
        <r>
          <rPr>
            <sz val="9"/>
            <color indexed="81"/>
            <rFont val="Tahoma"/>
            <family val="2"/>
          </rPr>
          <t>If classified as a Finance Lease, the contract is not subject to core recognition, measurement and financial reporting requirement stated in GASB 87.</t>
        </r>
      </text>
    </comment>
    <comment ref="I13" authorId="0" shapeId="0">
      <text>
        <r>
          <rPr>
            <sz val="9"/>
            <color indexed="81"/>
            <rFont val="Tahoma"/>
            <family val="2"/>
          </rPr>
          <t>Per the example support below, an evaluation was completed and the lease term is expected to be 3 years.</t>
        </r>
      </text>
    </comment>
  </commentList>
</comments>
</file>

<file path=xl/comments4.xml><?xml version="1.0" encoding="utf-8"?>
<comments xmlns="http://schemas.openxmlformats.org/spreadsheetml/2006/main">
  <authors>
    <author>Sarah Slaughter</author>
  </authors>
  <commentList>
    <comment ref="M11" authorId="0" shapeId="0">
      <text>
        <r>
          <rPr>
            <sz val="9"/>
            <color indexed="81"/>
            <rFont val="Tahoma"/>
            <family val="2"/>
          </rPr>
          <t>Paragraph 47: The future lease payments to be received should be discounted using the interest rate the lessor charges the lessee, which may be the interest rate implicit in the lease. Lessors are not required to apply the guidance for imputation of interest in paragraphs 173–187 of Statement 62 but may do so as a means of determining the interest rate implicit in the lease.</t>
        </r>
      </text>
    </comment>
  </commentList>
</comments>
</file>

<file path=xl/sharedStrings.xml><?xml version="1.0" encoding="utf-8"?>
<sst xmlns="http://schemas.openxmlformats.org/spreadsheetml/2006/main" count="226" uniqueCount="102">
  <si>
    <t>Contract #</t>
  </si>
  <si>
    <t>Inventory</t>
  </si>
  <si>
    <t>Intangible asset</t>
  </si>
  <si>
    <t>Lessee controls asset</t>
  </si>
  <si>
    <t>Contract options</t>
  </si>
  <si>
    <t>Supplier</t>
  </si>
  <si>
    <t>Optional terms</t>
  </si>
  <si>
    <t>Initial contract value</t>
  </si>
  <si>
    <t>5 years</t>
  </si>
  <si>
    <t>Yes</t>
  </si>
  <si>
    <t>Excludable</t>
  </si>
  <si>
    <t>Item</t>
  </si>
  <si>
    <t>Initial term</t>
  </si>
  <si>
    <t>Evaluation of contracts as a lessee</t>
  </si>
  <si>
    <t>Scope Exclusions</t>
  </si>
  <si>
    <t>Intangible assets (mineral rights, patents, software, copyrights)</t>
  </si>
  <si>
    <t>Biological assets (timber, living plants, living animals)</t>
  </si>
  <si>
    <t>Service concession arrangements (see GASB 60)</t>
  </si>
  <si>
    <t>Assets financed with outstanding conduit debt unless both the asset and conduit debt are reported by lessor</t>
  </si>
  <si>
    <t>Supply contracts (i.e. power purchase agreements that do not convey control of the right to use underlying power generating facility)</t>
  </si>
  <si>
    <t>No</t>
  </si>
  <si>
    <t>Service concession arrangements (GASB 60)</t>
  </si>
  <si>
    <t>Supply contracts</t>
  </si>
  <si>
    <t>Term 12 months or less</t>
  </si>
  <si>
    <t>Right to present service capacity from use of underlying asset</t>
  </si>
  <si>
    <t>Right to determine the nature and manner of use of the underlying asset</t>
  </si>
  <si>
    <t>Exclusions</t>
  </si>
  <si>
    <t>Short-term</t>
  </si>
  <si>
    <t>Transfer of ownership of the underlying asset at end of contact</t>
  </si>
  <si>
    <t>AND Does not contain termination options (other than fiscal funding or cancellation clauses)</t>
  </si>
  <si>
    <t>References</t>
  </si>
  <si>
    <t>Contract is in writing or verbal and is legally binding</t>
  </si>
  <si>
    <t xml:space="preserve">Contract  </t>
  </si>
  <si>
    <t>Non-exchange transactions are excluded. Without the exchange, there is nothing to value the lease components.</t>
  </si>
  <si>
    <t>Subject to GASB 87</t>
  </si>
  <si>
    <t>Note</t>
  </si>
  <si>
    <t>Evaluation of contracts as a lessor</t>
  </si>
  <si>
    <t>Scope Exclusions for Lessors only</t>
  </si>
  <si>
    <t>Leases of assets that are investments</t>
  </si>
  <si>
    <t>Certain regulated leases (e.g., airport-airline agreements)</t>
  </si>
  <si>
    <t>Lessor controls asset</t>
  </si>
  <si>
    <t>Classified as Finance Sale</t>
  </si>
  <si>
    <t>04051993</t>
  </si>
  <si>
    <t>1 year</t>
  </si>
  <si>
    <t>3 year option</t>
  </si>
  <si>
    <t>3,500 annually</t>
  </si>
  <si>
    <t>5,000 install cost</t>
  </si>
  <si>
    <t>Lessee</t>
  </si>
  <si>
    <t>Intercom System for leased building (10 year contract)</t>
  </si>
  <si>
    <t>215-8506</t>
  </si>
  <si>
    <t>5 buses</t>
  </si>
  <si>
    <t>After 3 years, gov can cancel</t>
  </si>
  <si>
    <t>Bus Co 123</t>
  </si>
  <si>
    <t xml:space="preserve">The purpose of this lease tool is to assist in identifying a potential lease and gather information needed to accurately record a lease. </t>
  </si>
  <si>
    <t>Any outflows during the period for payments not previously included in the lease measurement (par. 37.d-e)</t>
  </si>
  <si>
    <t>Total leased assets and related accumulated amortization, lease assets by major class (par. 37 b-c)</t>
  </si>
  <si>
    <t>Principal and interest requirements separately for five years and then five year increments (par. 37 f)</t>
  </si>
  <si>
    <t>Other items in GASB 87 paragraphs 37-38, if applicable</t>
  </si>
  <si>
    <t>Total amount of lease related inflows for period if not determinable from face of statements (par. 57.b)</t>
  </si>
  <si>
    <t>Any inflows during the period for payments not previously included in the lease measurement (par. 57.c)</t>
  </si>
  <si>
    <t>If the lessor has issued debt secured by the lease payments the terms identified in par. 57.d</t>
  </si>
  <si>
    <t>Other items in GASB 87 paragraphs 58-60, if applicable</t>
  </si>
  <si>
    <t>The information provided here is of a general nature and is not intended to address the specific circumstances of any individual or entity. In specific circumstances, the services of a professional should be sought. Baker</t>
  </si>
  <si>
    <t>Tilly Virchow Krause, LLP trading as Baker Tilly is a member of the global network of Baker Tilly International Ltd., the members of which are separate and independent legal entities. ©2018 Baker Tilly Virchow Krause, LLP</t>
  </si>
  <si>
    <t>Once a lease is determined to be a lease, the Disclosure tab is to help gather required information need to record and disclose each lease.</t>
  </si>
  <si>
    <t>The Decision Tree tabs are evaluation tools to determine if the contract meets GASB 87 lease definition. There are separate tabs for Lessees and Lessors.</t>
  </si>
  <si>
    <t>Additional information required to be disclosed</t>
  </si>
  <si>
    <t>School District</t>
  </si>
  <si>
    <t>The information provided here is of a general nature and is not intended to address the specific circumstances of any individual or entity. In specific circumstances, the services of a professional should be sought.</t>
  </si>
  <si>
    <t xml:space="preserve"> Baker Tilly US, LLP, trading as Baker Tilly, is a member of the global network of Baker Tilly International Ltd., the members of which are separate and independent legal entities. ©2021 Baker Tilly US, LLP</t>
  </si>
  <si>
    <t>Purpose</t>
  </si>
  <si>
    <t>Contract
date</t>
  </si>
  <si>
    <t>Contract start</t>
  </si>
  <si>
    <t>Contract end</t>
  </si>
  <si>
    <t>Biological asset</t>
  </si>
  <si>
    <t>Finance purchase?</t>
  </si>
  <si>
    <t>Classified as finance purchase</t>
  </si>
  <si>
    <t>Financed purchase (lessee)</t>
  </si>
  <si>
    <t>Identification of lease</t>
  </si>
  <si>
    <t>Non-financial asset?</t>
  </si>
  <si>
    <t>Exchange transaction?</t>
  </si>
  <si>
    <t>Contract features</t>
  </si>
  <si>
    <t>Borrowing rate (per year)</t>
  </si>
  <si>
    <t>Monthly payment</t>
  </si>
  <si>
    <t>Number of payments</t>
  </si>
  <si>
    <t>Additional guidance
(see example slides for additional entries)</t>
  </si>
  <si>
    <t>Financed purchase (lessor)</t>
  </si>
  <si>
    <t>Finance sale?</t>
  </si>
  <si>
    <t>AND does not contain termination options (other than fiscal funding or cancellation clauses)</t>
  </si>
  <si>
    <t>Classified as a lease - evaluate further</t>
  </si>
  <si>
    <t>Initial entry
(See example slides for additional entries)</t>
  </si>
  <si>
    <t>Contract
options</t>
  </si>
  <si>
    <t>Possible
lease</t>
  </si>
  <si>
    <t>Intangible
asset</t>
  </si>
  <si>
    <t>Supply
contracts</t>
  </si>
  <si>
    <t>Scope exclusions (see "Lessee - Disclosures" for examples)</t>
  </si>
  <si>
    <t>Scope exclusions (see "Lessor - Disclosures" for examples)</t>
  </si>
  <si>
    <t>Non-financial asset (Financial asset defined in GASB 72)</t>
  </si>
  <si>
    <t>Additional information required for GASB 87 disclosure</t>
  </si>
  <si>
    <t>GASB 87 Statement No. 87 - Leases standard</t>
  </si>
  <si>
    <t>GASB 87 Implementation Guide</t>
  </si>
  <si>
    <t>Lease accounting readiness - Baker Tilly webpage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</si>
</sst>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34" x14ac:knownFonts="1">
    <font>
      <sz val="10"/>
      <color theme="1"/>
      <name val="Arial"/>
      <family val="2"/>
    </font>
    <font>
      <sz val="10"/>
      <color theme="1"/>
      <name val="Arial"/>
      <family val="2"/>
    </font>
    <font>
      <b/>
      <sz val="10"/>
      <color theme="1"/>
      <name val="Arial"/>
      <family val="2"/>
    </font>
    <font>
      <sz val="10"/>
      <name val="Arial"/>
      <family val="2"/>
    </font>
    <font>
      <b/>
      <sz val="12"/>
      <name val="Arial"/>
      <family val="2"/>
    </font>
    <font>
      <sz val="10"/>
      <name val="Arial"/>
      <family val="2"/>
    </font>
    <font>
      <b/>
      <sz val="9"/>
      <name val="Arial"/>
      <family val="2"/>
    </font>
    <font>
      <b/>
      <sz val="10"/>
      <name val="Arial"/>
      <family val="2"/>
    </font>
    <font>
      <sz val="9"/>
      <color indexed="81"/>
      <name val="Tahoma"/>
      <family val="2"/>
    </font>
    <font>
      <u/>
      <sz val="10"/>
      <color theme="10"/>
      <name val="Arial"/>
      <family val="2"/>
    </font>
    <font>
      <sz val="10"/>
      <color rgb="FF000000"/>
      <name val="Arial"/>
      <family val="2"/>
    </font>
    <font>
      <b/>
      <sz val="9"/>
      <color rgb="FFC00000"/>
      <name val="Arial"/>
      <family val="2"/>
    </font>
    <font>
      <sz val="10"/>
      <color rgb="FFC00000"/>
      <name val="Arial"/>
      <family val="2"/>
    </font>
    <font>
      <b/>
      <sz val="8"/>
      <name val="Arial"/>
      <family val="2"/>
    </font>
    <font>
      <b/>
      <u/>
      <sz val="10"/>
      <color theme="1"/>
      <name val="Arial"/>
      <family val="2"/>
    </font>
    <font>
      <sz val="6"/>
      <color theme="1"/>
      <name val="Arial"/>
      <family val="2"/>
    </font>
    <font>
      <sz val="6"/>
      <color theme="1" tint="0.499984740745262"/>
      <name val="Arial"/>
      <family val="2"/>
    </font>
    <font>
      <b/>
      <sz val="10"/>
      <color theme="0"/>
      <name val="Arial"/>
      <family val="2"/>
    </font>
    <font>
      <sz val="10"/>
      <color theme="0"/>
      <name val="Arial"/>
      <family val="2"/>
    </font>
    <font>
      <sz val="10"/>
      <color rgb="FF319B42"/>
      <name val="Arial"/>
      <family val="2"/>
    </font>
    <font>
      <sz val="10"/>
      <color theme="1" tint="4.9989318521683403E-2"/>
      <name val="Arial"/>
      <family val="2"/>
    </font>
    <font>
      <b/>
      <sz val="9"/>
      <color rgb="FF319B42"/>
      <name val="Arial"/>
      <family val="2"/>
    </font>
    <font>
      <sz val="10"/>
      <color rgb="FF25BAA7"/>
      <name val="Arial"/>
      <family val="2"/>
    </font>
    <font>
      <b/>
      <sz val="9"/>
      <color rgb="FF25BAA7"/>
      <name val="Arial"/>
      <family val="2"/>
    </font>
    <font>
      <b/>
      <sz val="10"/>
      <color theme="1" tint="4.9989318521683403E-2"/>
      <name val="Arial"/>
      <family val="2"/>
    </font>
    <font>
      <sz val="10"/>
      <color rgb="FF979797"/>
      <name val="Arial"/>
      <family val="2"/>
    </font>
    <font>
      <sz val="6"/>
      <color rgb="FF979797"/>
      <name val="Arial"/>
      <family val="2"/>
    </font>
    <font>
      <b/>
      <sz val="9"/>
      <color theme="0"/>
      <name val="Arial"/>
      <family val="2"/>
    </font>
    <font>
      <b/>
      <u/>
      <sz val="11"/>
      <color theme="1"/>
      <name val="Arial"/>
      <family val="2"/>
    </font>
    <font>
      <b/>
      <sz val="13"/>
      <color rgb="FF25BAA7"/>
      <name val="Arial"/>
      <family val="2"/>
    </font>
    <font>
      <b/>
      <sz val="13"/>
      <color rgb="FF00B050"/>
      <name val="Arial"/>
      <family val="2"/>
    </font>
    <font>
      <b/>
      <sz val="13"/>
      <color rgb="FF319B42"/>
      <name val="Arial"/>
      <family val="2"/>
    </font>
    <font>
      <b/>
      <u/>
      <sz val="13"/>
      <color theme="1"/>
      <name val="Arial"/>
      <family val="2"/>
    </font>
    <font>
      <u/>
      <sz val="11"/>
      <color rgb="FF319B42"/>
      <name val="Arial"/>
      <family val="2"/>
    </font>
  </fonts>
  <fills count="6">
    <fill>
      <patternFill patternType="none"/>
    </fill>
    <fill>
      <patternFill patternType="gray125"/>
    </fill>
    <fill>
      <patternFill patternType="solid">
        <fgColor indexed="22"/>
        <bgColor indexed="64"/>
      </patternFill>
    </fill>
    <fill>
      <patternFill patternType="solid">
        <fgColor rgb="FFD9D9D6"/>
        <bgColor indexed="64"/>
      </patternFill>
    </fill>
    <fill>
      <patternFill patternType="solid">
        <fgColor theme="1" tint="4.9989318521683403E-2"/>
        <bgColor indexed="64"/>
      </patternFill>
    </fill>
    <fill>
      <patternFill patternType="solid">
        <fgColor theme="1"/>
        <bgColor indexed="64"/>
      </patternFill>
    </fill>
  </fills>
  <borders count="57">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medium">
        <color theme="1" tint="4.9989318521683403E-2"/>
      </right>
      <top/>
      <bottom/>
      <diagonal/>
    </border>
    <border>
      <left style="thin">
        <color theme="0" tint="-0.499984740745262"/>
      </left>
      <right/>
      <top style="thin">
        <color theme="0" tint="-0.499984740745262"/>
      </top>
      <bottom style="thin">
        <color theme="0" tint="-0.499984740745262"/>
      </bottom>
      <diagonal/>
    </border>
    <border>
      <left style="medium">
        <color theme="1"/>
      </left>
      <right/>
      <top/>
      <bottom/>
      <diagonal/>
    </border>
    <border>
      <left/>
      <right/>
      <top style="thin">
        <color theme="0" tint="-0.34998626667073579"/>
      </top>
      <bottom style="thin">
        <color theme="0" tint="-0.34998626667073579"/>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theme="1" tint="4.9989318521683403E-2"/>
      </top>
      <bottom style="thin">
        <color theme="0" tint="-0.34998626667073579"/>
      </bottom>
      <diagonal/>
    </border>
    <border>
      <left/>
      <right style="medium">
        <color theme="1" tint="4.9989318521683403E-2"/>
      </right>
      <top style="medium">
        <color theme="1" tint="4.9989318521683403E-2"/>
      </top>
      <bottom style="thin">
        <color theme="0" tint="-0.34998626667073579"/>
      </bottom>
      <diagonal/>
    </border>
    <border>
      <left/>
      <right style="medium">
        <color theme="1" tint="4.9989318521683403E-2"/>
      </right>
      <top style="thin">
        <color theme="0" tint="-0.34998626667073579"/>
      </top>
      <bottom style="thin">
        <color theme="0" tint="-0.34998626667073579"/>
      </bottom>
      <diagonal/>
    </border>
    <border>
      <left/>
      <right/>
      <top style="thin">
        <color theme="0" tint="-0.34998626667073579"/>
      </top>
      <bottom style="medium">
        <color theme="1" tint="4.9989318521683403E-2"/>
      </bottom>
      <diagonal/>
    </border>
    <border>
      <left/>
      <right style="medium">
        <color theme="1" tint="4.9989318521683403E-2"/>
      </right>
      <top style="thin">
        <color theme="0" tint="-0.34998626667073579"/>
      </top>
      <bottom style="medium">
        <color theme="1" tint="4.9989318521683403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style="medium">
        <color theme="1"/>
      </left>
      <right style="thin">
        <color theme="0" tint="-0.499984740745262"/>
      </right>
      <top/>
      <bottom style="thin">
        <color theme="0" tint="-0.499984740745262"/>
      </bottom>
      <diagonal/>
    </border>
    <border>
      <left style="thin">
        <color theme="0" tint="-0.499984740745262"/>
      </left>
      <right style="medium">
        <color theme="1"/>
      </right>
      <top/>
      <bottom style="thin">
        <color theme="0" tint="-0.499984740745262"/>
      </bottom>
      <diagonal/>
    </border>
    <border>
      <left style="medium">
        <color theme="1"/>
      </left>
      <right style="thin">
        <color theme="0" tint="-0.499984740745262"/>
      </right>
      <top style="thin">
        <color theme="0" tint="-0.499984740745262"/>
      </top>
      <bottom style="thin">
        <color theme="0" tint="-0.499984740745262"/>
      </bottom>
      <diagonal/>
    </border>
    <border>
      <left style="thin">
        <color theme="0" tint="-0.499984740745262"/>
      </left>
      <right style="medium">
        <color theme="1"/>
      </right>
      <top style="thin">
        <color theme="0" tint="-0.499984740745262"/>
      </top>
      <bottom style="thin">
        <color theme="0" tint="-0.499984740745262"/>
      </bottom>
      <diagonal/>
    </border>
    <border>
      <left style="medium">
        <color theme="1"/>
      </left>
      <right style="thin">
        <color theme="0" tint="-0.499984740745262"/>
      </right>
      <top style="thin">
        <color theme="0" tint="-0.499984740745262"/>
      </top>
      <bottom style="medium">
        <color theme="1"/>
      </bottom>
      <diagonal/>
    </border>
    <border>
      <left style="thin">
        <color theme="0" tint="-0.499984740745262"/>
      </left>
      <right style="thin">
        <color theme="0" tint="-0.499984740745262"/>
      </right>
      <top style="thin">
        <color theme="0" tint="-0.499984740745262"/>
      </top>
      <bottom style="medium">
        <color theme="1"/>
      </bottom>
      <diagonal/>
    </border>
    <border>
      <left style="thin">
        <color theme="0" tint="-0.499984740745262"/>
      </left>
      <right style="medium">
        <color theme="1"/>
      </right>
      <top style="thin">
        <color theme="0" tint="-0.499984740745262"/>
      </top>
      <bottom style="medium">
        <color theme="1"/>
      </bottom>
      <diagonal/>
    </border>
    <border>
      <left/>
      <right style="medium">
        <color theme="1"/>
      </right>
      <top/>
      <bottom style="medium">
        <color theme="1"/>
      </bottom>
      <diagonal/>
    </border>
    <border>
      <left style="medium">
        <color theme="1" tint="4.9989318521683403E-2"/>
      </left>
      <right/>
      <top style="medium">
        <color theme="1" tint="4.9989318521683403E-2"/>
      </top>
      <bottom/>
      <diagonal/>
    </border>
    <border>
      <left/>
      <right/>
      <top style="medium">
        <color theme="1" tint="4.9989318521683403E-2"/>
      </top>
      <bottom/>
      <diagonal/>
    </border>
    <border>
      <left/>
      <right style="medium">
        <color theme="1" tint="4.9989318521683403E-2"/>
      </right>
      <top style="medium">
        <color theme="1" tint="4.9989318521683403E-2"/>
      </top>
      <bottom/>
      <diagonal/>
    </border>
    <border>
      <left style="medium">
        <color theme="1" tint="4.9989318521683403E-2"/>
      </left>
      <right/>
      <top/>
      <bottom/>
      <diagonal/>
    </border>
    <border>
      <left style="medium">
        <color theme="1" tint="4.9989318521683403E-2"/>
      </left>
      <right style="thin">
        <color theme="0" tint="-0.499984740745262"/>
      </right>
      <top style="thin">
        <color theme="0" tint="-0.499984740745262"/>
      </top>
      <bottom style="thin">
        <color theme="0" tint="-0.499984740745262"/>
      </bottom>
      <diagonal/>
    </border>
    <border>
      <left style="thin">
        <color theme="0" tint="-0.499984740745262"/>
      </left>
      <right style="medium">
        <color theme="1" tint="4.9989318521683403E-2"/>
      </right>
      <top style="thin">
        <color theme="0" tint="-0.499984740745262"/>
      </top>
      <bottom style="thin">
        <color theme="0" tint="-0.499984740745262"/>
      </bottom>
      <diagonal/>
    </border>
    <border>
      <left style="medium">
        <color theme="1" tint="4.9989318521683403E-2"/>
      </left>
      <right style="thin">
        <color theme="0" tint="-0.499984740745262"/>
      </right>
      <top style="thin">
        <color theme="0" tint="-0.499984740745262"/>
      </top>
      <bottom style="medium">
        <color theme="1" tint="4.9989318521683403E-2"/>
      </bottom>
      <diagonal/>
    </border>
    <border>
      <left style="thin">
        <color theme="0" tint="-0.499984740745262"/>
      </left>
      <right style="thin">
        <color theme="0" tint="-0.499984740745262"/>
      </right>
      <top style="thin">
        <color theme="0" tint="-0.499984740745262"/>
      </top>
      <bottom style="medium">
        <color theme="1" tint="4.9989318521683403E-2"/>
      </bottom>
      <diagonal/>
    </border>
    <border>
      <left style="thin">
        <color theme="0" tint="-0.499984740745262"/>
      </left>
      <right style="medium">
        <color theme="1" tint="4.9989318521683403E-2"/>
      </right>
      <top style="thin">
        <color theme="0" tint="-0.499984740745262"/>
      </top>
      <bottom style="medium">
        <color theme="1" tint="4.9989318521683403E-2"/>
      </bottom>
      <diagonal/>
    </border>
    <border>
      <left style="medium">
        <color theme="1"/>
      </left>
      <right style="medium">
        <color theme="1"/>
      </right>
      <top/>
      <bottom style="medium">
        <color indexed="64"/>
      </bottom>
      <diagonal/>
    </border>
    <border>
      <left style="medium">
        <color theme="1"/>
      </left>
      <right/>
      <top/>
      <bottom style="medium">
        <color theme="1"/>
      </bottom>
      <diagonal/>
    </border>
    <border>
      <left/>
      <right/>
      <top/>
      <bottom style="medium">
        <color theme="1"/>
      </bottom>
      <diagonal/>
    </border>
    <border>
      <left style="medium">
        <color theme="1" tint="4.9989318521683403E-2"/>
      </left>
      <right style="medium">
        <color theme="1" tint="4.9989318521683403E-2"/>
      </right>
      <top style="medium">
        <color theme="1" tint="4.9989318521683403E-2"/>
      </top>
      <bottom/>
      <diagonal/>
    </border>
    <border>
      <left style="medium">
        <color theme="1" tint="4.9989318521683403E-2"/>
      </left>
      <right style="medium">
        <color theme="1" tint="4.9989318521683403E-2"/>
      </right>
      <top/>
      <bottom/>
      <diagonal/>
    </border>
    <border>
      <left style="medium">
        <color theme="1" tint="4.9989318521683403E-2"/>
      </left>
      <right style="medium">
        <color theme="1" tint="4.9989318521683403E-2"/>
      </right>
      <top/>
      <bottom style="medium">
        <color theme="1" tint="4.9989318521683403E-2"/>
      </bottom>
      <diagonal/>
    </border>
    <border>
      <left style="medium">
        <color theme="1" tint="4.9989318521683403E-2"/>
      </left>
      <right style="medium">
        <color theme="1" tint="4.9989318521683403E-2"/>
      </right>
      <top style="thin">
        <color theme="0" tint="-0.499984740745262"/>
      </top>
      <bottom style="thin">
        <color theme="0" tint="-0.499984740745262"/>
      </bottom>
      <diagonal/>
    </border>
    <border>
      <left style="medium">
        <color theme="1" tint="4.9989318521683403E-2"/>
      </left>
      <right style="medium">
        <color theme="1" tint="4.9989318521683403E-2"/>
      </right>
      <top style="thin">
        <color theme="0" tint="-0.499984740745262"/>
      </top>
      <bottom style="medium">
        <color theme="1" tint="4.9989318521683403E-2"/>
      </bottom>
      <diagonal/>
    </border>
    <border>
      <left style="medium">
        <color theme="1" tint="4.9989318521683403E-2"/>
      </left>
      <right style="thin">
        <color theme="0" tint="-0.499984740745262"/>
      </right>
      <top style="medium">
        <color theme="1" tint="4.9989318521683403E-2"/>
      </top>
      <bottom style="thin">
        <color theme="0" tint="-0.499984740745262"/>
      </bottom>
      <diagonal/>
    </border>
    <border>
      <left style="thin">
        <color theme="0" tint="-0.499984740745262"/>
      </left>
      <right style="medium">
        <color theme="1" tint="4.9989318521683403E-2"/>
      </right>
      <top style="medium">
        <color theme="1" tint="4.9989318521683403E-2"/>
      </top>
      <bottom style="thin">
        <color theme="0" tint="-0.499984740745262"/>
      </bottom>
      <diagonal/>
    </border>
    <border>
      <left style="medium">
        <color theme="1" tint="4.9989318521683403E-2"/>
      </left>
      <right style="medium">
        <color theme="1" tint="4.9989318521683403E-2"/>
      </right>
      <top style="medium">
        <color theme="1" tint="4.9989318521683403E-2"/>
      </top>
      <bottom style="thin">
        <color theme="0" tint="-0.499984740745262"/>
      </bottom>
      <diagonal/>
    </border>
    <border>
      <left style="thin">
        <color theme="0" tint="-0.499984740745262"/>
      </left>
      <right style="medium">
        <color theme="1" tint="4.9989318521683403E-2"/>
      </right>
      <top style="thin">
        <color theme="0" tint="-0.499984740745262"/>
      </top>
      <bottom style="medium">
        <color indexed="64"/>
      </bottom>
      <diagonal/>
    </border>
  </borders>
  <cellStyleXfs count="26">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9" fillId="0" borderId="0" applyNumberFormat="0" applyFill="0" applyBorder="0" applyAlignment="0" applyProtection="0"/>
    <xf numFmtId="0" fontId="5" fillId="0" borderId="0"/>
    <xf numFmtId="0" fontId="10" fillId="0" borderId="0"/>
    <xf numFmtId="0" fontId="5" fillId="0" borderId="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9" fillId="0" borderId="0" applyNumberFormat="0" applyFill="0" applyBorder="0" applyAlignment="0" applyProtection="0"/>
  </cellStyleXfs>
  <cellXfs count="216">
    <xf numFmtId="0" fontId="0" fillId="0" borderId="0" xfId="0"/>
    <xf numFmtId="0" fontId="14" fillId="0" borderId="0" xfId="0" applyFont="1"/>
    <xf numFmtId="0" fontId="4" fillId="2" borderId="10" xfId="2" applyFont="1" applyFill="1" applyBorder="1" applyAlignment="1">
      <alignment horizontal="center"/>
    </xf>
    <xf numFmtId="0" fontId="2" fillId="0" borderId="0" xfId="0" applyFont="1"/>
    <xf numFmtId="0" fontId="9" fillId="0" borderId="0" xfId="25"/>
    <xf numFmtId="0" fontId="0" fillId="0" borderId="0" xfId="0" applyAlignment="1">
      <alignment horizontal="center"/>
    </xf>
    <xf numFmtId="0" fontId="2" fillId="0" borderId="0" xfId="0" applyFont="1" applyAlignment="1">
      <alignment wrapText="1"/>
    </xf>
    <xf numFmtId="0" fontId="15" fillId="0" borderId="0" xfId="0" applyFont="1"/>
    <xf numFmtId="0" fontId="16" fillId="0" borderId="0" xfId="0" applyFont="1" applyAlignment="1">
      <alignment horizontal="left" vertical="center"/>
    </xf>
    <xf numFmtId="0" fontId="15" fillId="0" borderId="0" xfId="0" applyFont="1" applyAlignment="1">
      <alignment horizontal="left" vertical="top" wrapText="1"/>
    </xf>
    <xf numFmtId="0" fontId="0" fillId="0" borderId="0" xfId="0" applyAlignment="1">
      <alignment vertical="center"/>
    </xf>
    <xf numFmtId="0" fontId="14" fillId="0" borderId="0" xfId="0" applyFont="1" applyAlignment="1">
      <alignment horizontal="left" vertical="center"/>
    </xf>
    <xf numFmtId="0" fontId="0" fillId="0" borderId="0" xfId="0" applyAlignment="1">
      <alignment horizontal="left" vertical="center"/>
    </xf>
    <xf numFmtId="0" fontId="18" fillId="0" borderId="0" xfId="0" applyFont="1"/>
    <xf numFmtId="0" fontId="0" fillId="0" borderId="0" xfId="0" applyAlignment="1">
      <alignment horizontal="center" vertical="center"/>
    </xf>
    <xf numFmtId="0" fontId="0" fillId="0" borderId="0" xfId="0" applyFill="1" applyBorder="1"/>
    <xf numFmtId="0" fontId="0" fillId="0" borderId="0" xfId="0" applyFill="1" applyBorder="1" applyAlignment="1">
      <alignment horizontal="center"/>
    </xf>
    <xf numFmtId="0" fontId="12" fillId="0" borderId="0" xfId="0" applyFont="1" applyFill="1" applyBorder="1" applyAlignment="1">
      <alignment horizontal="center"/>
    </xf>
    <xf numFmtId="0" fontId="0" fillId="0" borderId="0" xfId="0" applyFill="1"/>
    <xf numFmtId="0" fontId="4" fillId="3" borderId="10" xfId="2" applyFont="1" applyFill="1" applyBorder="1" applyAlignment="1">
      <alignment horizontal="center"/>
    </xf>
    <xf numFmtId="0" fontId="4" fillId="3" borderId="7" xfId="2" applyFont="1" applyFill="1" applyBorder="1" applyAlignment="1"/>
    <xf numFmtId="0" fontId="4" fillId="3" borderId="9" xfId="2" applyFont="1" applyFill="1" applyBorder="1" applyAlignment="1"/>
    <xf numFmtId="0" fontId="4" fillId="3" borderId="8" xfId="2" applyFont="1" applyFill="1" applyBorder="1" applyAlignment="1"/>
    <xf numFmtId="0" fontId="11" fillId="3" borderId="10" xfId="2" applyFont="1" applyFill="1" applyBorder="1" applyAlignment="1">
      <alignment horizontal="center" wrapText="1"/>
    </xf>
    <xf numFmtId="0" fontId="6" fillId="3" borderId="2" xfId="2" applyFont="1" applyFill="1" applyBorder="1" applyAlignment="1">
      <alignment horizontal="center" wrapText="1"/>
    </xf>
    <xf numFmtId="0" fontId="4" fillId="3" borderId="0" xfId="2" applyFont="1" applyFill="1" applyBorder="1" applyAlignment="1">
      <alignment horizontal="center"/>
    </xf>
    <xf numFmtId="0" fontId="4" fillId="3" borderId="3" xfId="2" applyFont="1" applyFill="1" applyBorder="1" applyAlignment="1">
      <alignment horizontal="center"/>
    </xf>
    <xf numFmtId="0" fontId="4" fillId="3" borderId="2" xfId="2" applyFont="1" applyFill="1" applyBorder="1" applyAlignment="1">
      <alignment horizontal="center"/>
    </xf>
    <xf numFmtId="0" fontId="4" fillId="3" borderId="0" xfId="2" applyFont="1" applyFill="1" applyBorder="1" applyAlignment="1">
      <alignment horizontal="center" wrapText="1"/>
    </xf>
    <xf numFmtId="0" fontId="3" fillId="3" borderId="0" xfId="2" applyFill="1" applyBorder="1" applyAlignment="1">
      <alignment horizontal="center"/>
    </xf>
    <xf numFmtId="0" fontId="3" fillId="3" borderId="3" xfId="2" applyFill="1" applyBorder="1" applyAlignment="1">
      <alignment horizontal="center"/>
    </xf>
    <xf numFmtId="0" fontId="3" fillId="3" borderId="1" xfId="2" applyFill="1" applyBorder="1" applyAlignment="1">
      <alignment horizontal="center"/>
    </xf>
    <xf numFmtId="0" fontId="13" fillId="3" borderId="2" xfId="2" applyFont="1" applyFill="1" applyBorder="1" applyAlignment="1"/>
    <xf numFmtId="0" fontId="7" fillId="3" borderId="0" xfId="2" applyFont="1" applyFill="1" applyBorder="1" applyAlignment="1"/>
    <xf numFmtId="0" fontId="3" fillId="3" borderId="2" xfId="2" applyFill="1" applyBorder="1" applyAlignment="1">
      <alignment horizontal="center"/>
    </xf>
    <xf numFmtId="0" fontId="11" fillId="3" borderId="1" xfId="2" applyFont="1" applyFill="1" applyBorder="1" applyAlignment="1">
      <alignment horizontal="center" wrapText="1"/>
    </xf>
    <xf numFmtId="0" fontId="7" fillId="3" borderId="6" xfId="2" applyFont="1" applyFill="1" applyBorder="1" applyAlignment="1">
      <alignment horizontal="center"/>
    </xf>
    <xf numFmtId="0" fontId="7" fillId="3" borderId="4" xfId="2" applyFont="1" applyFill="1" applyBorder="1" applyAlignment="1">
      <alignment horizontal="center" wrapText="1"/>
    </xf>
    <xf numFmtId="0" fontId="7" fillId="3" borderId="4" xfId="2" applyFont="1" applyFill="1" applyBorder="1" applyAlignment="1">
      <alignment horizontal="center"/>
    </xf>
    <xf numFmtId="0" fontId="7" fillId="3" borderId="2" xfId="2" applyFont="1" applyFill="1" applyBorder="1" applyAlignment="1"/>
    <xf numFmtId="0" fontId="7" fillId="3" borderId="3" xfId="2" applyFont="1" applyFill="1" applyBorder="1" applyAlignment="1"/>
    <xf numFmtId="0" fontId="24" fillId="3" borderId="4" xfId="2" applyFont="1" applyFill="1" applyBorder="1" applyAlignment="1">
      <alignment horizontal="center"/>
    </xf>
    <xf numFmtId="0" fontId="25" fillId="0" borderId="0" xfId="0" applyFont="1"/>
    <xf numFmtId="0" fontId="26" fillId="0" borderId="0" xfId="0" applyFont="1" applyAlignment="1">
      <alignment horizontal="left" vertical="center"/>
    </xf>
    <xf numFmtId="0" fontId="26" fillId="0" borderId="0" xfId="0" applyFont="1" applyAlignment="1">
      <alignment horizontal="left" vertical="top" wrapText="1"/>
    </xf>
    <xf numFmtId="0" fontId="24" fillId="3" borderId="6" xfId="2" applyFont="1" applyFill="1" applyBorder="1" applyAlignment="1">
      <alignment horizontal="center"/>
    </xf>
    <xf numFmtId="0" fontId="24" fillId="3" borderId="4" xfId="2" applyFont="1" applyFill="1" applyBorder="1" applyAlignment="1">
      <alignment horizontal="center" wrapText="1"/>
    </xf>
    <xf numFmtId="0" fontId="0" fillId="3" borderId="9" xfId="0" applyFill="1" applyBorder="1"/>
    <xf numFmtId="0" fontId="0" fillId="3" borderId="8" xfId="0" applyFill="1" applyBorder="1"/>
    <xf numFmtId="0" fontId="0" fillId="3" borderId="0" xfId="0" applyFill="1" applyBorder="1"/>
    <xf numFmtId="0" fontId="0" fillId="3" borderId="3" xfId="0" applyFill="1" applyBorder="1"/>
    <xf numFmtId="0" fontId="0" fillId="3" borderId="11" xfId="0" applyFill="1" applyBorder="1" applyAlignment="1">
      <alignment horizontal="center" vertical="center"/>
    </xf>
    <xf numFmtId="0" fontId="0" fillId="3" borderId="11" xfId="0" quotePrefix="1" applyFill="1" applyBorder="1" applyAlignment="1">
      <alignment horizontal="center" vertical="center"/>
    </xf>
    <xf numFmtId="0" fontId="0" fillId="3" borderId="24" xfId="0" applyFill="1" applyBorder="1"/>
    <xf numFmtId="0" fontId="0" fillId="3" borderId="25" xfId="0" applyFill="1" applyBorder="1"/>
    <xf numFmtId="0" fontId="0" fillId="3" borderId="26" xfId="0" applyFill="1" applyBorder="1"/>
    <xf numFmtId="0" fontId="0" fillId="3" borderId="15" xfId="0" applyFill="1" applyBorder="1"/>
    <xf numFmtId="0" fontId="0" fillId="3" borderId="27" xfId="0" applyFill="1" applyBorder="1"/>
    <xf numFmtId="0" fontId="4" fillId="3" borderId="26" xfId="2" applyFont="1" applyFill="1" applyBorder="1" applyAlignment="1">
      <alignment horizontal="center"/>
    </xf>
    <xf numFmtId="0" fontId="4" fillId="3" borderId="27" xfId="2" applyFont="1" applyFill="1" applyBorder="1" applyAlignment="1">
      <alignment horizontal="center"/>
    </xf>
    <xf numFmtId="0" fontId="6" fillId="3" borderId="39" xfId="2" applyFont="1" applyFill="1" applyBorder="1" applyAlignment="1">
      <alignment horizontal="center" wrapText="1"/>
    </xf>
    <xf numFmtId="0" fontId="4" fillId="3" borderId="13" xfId="2" applyFont="1" applyFill="1" applyBorder="1" applyAlignment="1">
      <alignment horizontal="center"/>
    </xf>
    <xf numFmtId="0" fontId="0" fillId="3" borderId="40" xfId="0" applyFill="1" applyBorder="1" applyAlignment="1">
      <alignment horizontal="center" vertical="center"/>
    </xf>
    <xf numFmtId="0" fontId="0" fillId="3" borderId="42" xfId="0" applyFill="1" applyBorder="1" applyAlignment="1">
      <alignment horizontal="center" vertical="center"/>
    </xf>
    <xf numFmtId="0" fontId="0" fillId="3" borderId="46" xfId="0" applyFill="1" applyBorder="1"/>
    <xf numFmtId="0" fontId="0" fillId="3" borderId="47" xfId="0" applyFill="1" applyBorder="1"/>
    <xf numFmtId="0" fontId="0" fillId="3" borderId="35" xfId="0" applyFill="1" applyBorder="1"/>
    <xf numFmtId="0" fontId="4" fillId="3" borderId="48" xfId="2" applyFont="1" applyFill="1" applyBorder="1" applyAlignment="1">
      <alignment horizontal="center"/>
    </xf>
    <xf numFmtId="0" fontId="4" fillId="3" borderId="49" xfId="2" applyFont="1" applyFill="1" applyBorder="1" applyAlignment="1">
      <alignment horizontal="center"/>
    </xf>
    <xf numFmtId="0" fontId="4" fillId="3" borderId="50" xfId="2" applyFont="1" applyFill="1" applyBorder="1" applyAlignment="1">
      <alignment horizontal="center"/>
    </xf>
    <xf numFmtId="0" fontId="27" fillId="5" borderId="15" xfId="2" applyFont="1" applyFill="1" applyBorder="1" applyAlignment="1">
      <alignment horizontal="center" vertical="center" wrapText="1"/>
    </xf>
    <xf numFmtId="0" fontId="27" fillId="5" borderId="0" xfId="2" applyFont="1" applyFill="1" applyBorder="1" applyAlignment="1">
      <alignment horizontal="center" vertical="center" wrapText="1"/>
    </xf>
    <xf numFmtId="17" fontId="27" fillId="5" borderId="0" xfId="2" applyNumberFormat="1" applyFont="1" applyFill="1" applyBorder="1" applyAlignment="1">
      <alignment horizontal="center" vertical="center" wrapText="1"/>
    </xf>
    <xf numFmtId="0" fontId="27" fillId="5" borderId="27" xfId="2" applyFont="1" applyFill="1" applyBorder="1" applyAlignment="1">
      <alignment horizontal="center" vertical="center" wrapText="1"/>
    </xf>
    <xf numFmtId="0" fontId="27" fillId="5" borderId="45" xfId="2" applyFont="1" applyFill="1" applyBorder="1" applyAlignment="1">
      <alignment horizontal="center" vertical="center" wrapText="1"/>
    </xf>
    <xf numFmtId="0" fontId="27" fillId="5" borderId="39" xfId="2" applyFont="1" applyFill="1" applyBorder="1" applyAlignment="1">
      <alignment horizontal="center" vertical="center" wrapText="1"/>
    </xf>
    <xf numFmtId="0" fontId="27" fillId="5" borderId="13" xfId="2" applyFont="1" applyFill="1" applyBorder="1" applyAlignment="1">
      <alignment horizontal="center" vertical="center" wrapText="1"/>
    </xf>
    <xf numFmtId="0" fontId="6" fillId="3" borderId="27" xfId="2" applyFont="1" applyFill="1" applyBorder="1" applyAlignment="1">
      <alignment horizontal="center" vertical="center" wrapText="1"/>
    </xf>
    <xf numFmtId="0" fontId="27" fillId="5" borderId="24" xfId="2" applyFont="1" applyFill="1" applyBorder="1" applyAlignment="1">
      <alignment horizontal="center" vertical="center" wrapText="1"/>
    </xf>
    <xf numFmtId="0" fontId="27" fillId="5" borderId="25" xfId="2" applyFont="1" applyFill="1" applyBorder="1" applyAlignment="1">
      <alignment horizontal="center" vertical="center" wrapText="1"/>
    </xf>
    <xf numFmtId="17" fontId="27" fillId="5" borderId="25" xfId="2" applyNumberFormat="1" applyFont="1" applyFill="1" applyBorder="1" applyAlignment="1">
      <alignment horizontal="center" vertical="center" wrapText="1"/>
    </xf>
    <xf numFmtId="0" fontId="27" fillId="5" borderId="26" xfId="2" applyFont="1" applyFill="1" applyBorder="1" applyAlignment="1">
      <alignment horizontal="center" vertical="center" wrapText="1"/>
    </xf>
    <xf numFmtId="0" fontId="0" fillId="3" borderId="30" xfId="0" applyFill="1" applyBorder="1" applyAlignment="1">
      <alignment horizontal="center" vertical="center"/>
    </xf>
    <xf numFmtId="0" fontId="0" fillId="3" borderId="32" xfId="0" applyFill="1" applyBorder="1" applyAlignment="1">
      <alignment horizontal="center" vertical="center"/>
    </xf>
    <xf numFmtId="0" fontId="0" fillId="0" borderId="11" xfId="0" applyBorder="1" applyAlignment="1">
      <alignment horizontal="center" vertical="center"/>
    </xf>
    <xf numFmtId="0" fontId="0" fillId="0" borderId="11" xfId="0" quotePrefix="1" applyBorder="1" applyAlignment="1">
      <alignment horizontal="center" vertical="center"/>
    </xf>
    <xf numFmtId="0" fontId="19" fillId="3" borderId="11" xfId="0" applyFont="1" applyFill="1" applyBorder="1" applyAlignment="1">
      <alignment horizontal="center" vertical="center"/>
    </xf>
    <xf numFmtId="0" fontId="7" fillId="3" borderId="2" xfId="2" applyFont="1" applyFill="1" applyBorder="1" applyAlignment="1">
      <alignment horizontal="center"/>
    </xf>
    <xf numFmtId="0" fontId="7" fillId="3" borderId="0" xfId="2" applyFont="1" applyFill="1" applyBorder="1" applyAlignment="1">
      <alignment horizontal="center"/>
    </xf>
    <xf numFmtId="0" fontId="7" fillId="3" borderId="0" xfId="2" applyFont="1" applyFill="1" applyBorder="1" applyAlignment="1">
      <alignment horizontal="center" wrapText="1"/>
    </xf>
    <xf numFmtId="0" fontId="7" fillId="3" borderId="3" xfId="2" applyFont="1" applyFill="1" applyBorder="1" applyAlignment="1">
      <alignment horizontal="center"/>
    </xf>
    <xf numFmtId="0" fontId="0" fillId="0" borderId="11" xfId="0" applyBorder="1" applyAlignment="1">
      <alignment horizontal="center" vertical="center" wrapText="1"/>
    </xf>
    <xf numFmtId="14" fontId="0" fillId="0" borderId="11" xfId="0" applyNumberFormat="1" applyBorder="1" applyAlignment="1">
      <alignment horizontal="center" vertical="center"/>
    </xf>
    <xf numFmtId="164" fontId="0" fillId="0" borderId="11" xfId="1" applyNumberFormat="1" applyFont="1" applyBorder="1" applyAlignment="1">
      <alignment horizontal="center" vertical="center"/>
    </xf>
    <xf numFmtId="0" fontId="0" fillId="3" borderId="11" xfId="0" applyFill="1" applyBorder="1" applyAlignment="1">
      <alignment horizontal="center" vertical="center" wrapText="1"/>
    </xf>
    <xf numFmtId="14" fontId="0" fillId="3" borderId="11" xfId="0" applyNumberFormat="1" applyFill="1" applyBorder="1" applyAlignment="1">
      <alignment horizontal="center" vertical="center"/>
    </xf>
    <xf numFmtId="164" fontId="0" fillId="3" borderId="11" xfId="1" applyNumberFormat="1" applyFont="1" applyFill="1" applyBorder="1" applyAlignment="1">
      <alignment horizontal="center" vertical="center"/>
    </xf>
    <xf numFmtId="164" fontId="0" fillId="3" borderId="41" xfId="1" applyNumberFormat="1" applyFont="1" applyFill="1" applyBorder="1" applyAlignment="1">
      <alignment horizontal="center" vertical="center"/>
    </xf>
    <xf numFmtId="164" fontId="0" fillId="3" borderId="27" xfId="1" applyNumberFormat="1" applyFont="1" applyFill="1" applyBorder="1" applyAlignment="1">
      <alignment horizontal="center" vertical="center"/>
    </xf>
    <xf numFmtId="10" fontId="0" fillId="0" borderId="28" xfId="0" applyNumberFormat="1" applyBorder="1" applyAlignment="1">
      <alignment horizontal="center" vertical="center"/>
    </xf>
    <xf numFmtId="43" fontId="0" fillId="0" borderId="12" xfId="1" applyFont="1" applyBorder="1" applyAlignment="1">
      <alignment horizontal="center" vertical="center"/>
    </xf>
    <xf numFmtId="164" fontId="0" fillId="0" borderId="29" xfId="1" applyNumberFormat="1" applyFont="1" applyBorder="1" applyAlignment="1">
      <alignment horizontal="center" vertical="center"/>
    </xf>
    <xf numFmtId="0" fontId="0" fillId="3" borderId="41" xfId="0" applyFill="1" applyBorder="1" applyAlignment="1">
      <alignment horizontal="center" vertical="center"/>
    </xf>
    <xf numFmtId="0" fontId="0" fillId="3" borderId="27" xfId="0" applyFill="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3" borderId="35" xfId="0"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 fillId="0" borderId="0" xfId="0" applyFont="1" applyAlignment="1">
      <alignment horizontal="center" vertical="center"/>
    </xf>
    <xf numFmtId="0" fontId="28" fillId="0" borderId="0" xfId="0" applyFont="1" applyAlignment="1">
      <alignment vertical="center"/>
    </xf>
    <xf numFmtId="0" fontId="2" fillId="0" borderId="0" xfId="0" applyFont="1" applyAlignment="1">
      <alignment horizontal="left" vertical="center"/>
    </xf>
    <xf numFmtId="0" fontId="9" fillId="0" borderId="0" xfId="25" applyAlignment="1">
      <alignment horizontal="left" vertical="center"/>
    </xf>
    <xf numFmtId="0" fontId="29" fillId="0" borderId="0" xfId="0" applyFont="1" applyFill="1" applyAlignment="1">
      <alignment horizontal="left"/>
    </xf>
    <xf numFmtId="0" fontId="30" fillId="0" borderId="0" xfId="0" applyFont="1" applyFill="1" applyAlignment="1">
      <alignment horizontal="left"/>
    </xf>
    <xf numFmtId="0" fontId="31" fillId="0" borderId="0" xfId="0" applyFont="1" applyFill="1" applyAlignment="1">
      <alignment horizontal="left"/>
    </xf>
    <xf numFmtId="0" fontId="21" fillId="5" borderId="48" xfId="2" applyFont="1" applyFill="1" applyBorder="1" applyAlignment="1">
      <alignment horizontal="center" vertical="center" wrapText="1"/>
    </xf>
    <xf numFmtId="0" fontId="19" fillId="3" borderId="51" xfId="0" applyFont="1" applyFill="1" applyBorder="1" applyAlignment="1">
      <alignment horizontal="center" vertical="center"/>
    </xf>
    <xf numFmtId="0" fontId="19" fillId="3" borderId="52" xfId="0" applyFont="1" applyFill="1" applyBorder="1" applyAlignment="1">
      <alignment horizontal="center" vertical="center"/>
    </xf>
    <xf numFmtId="0" fontId="27" fillId="5" borderId="36" xfId="2" applyFont="1" applyFill="1" applyBorder="1" applyAlignment="1">
      <alignment horizontal="center" vertical="center" wrapText="1"/>
    </xf>
    <xf numFmtId="0" fontId="27" fillId="5" borderId="37" xfId="2" applyFont="1" applyFill="1" applyBorder="1" applyAlignment="1">
      <alignment horizontal="center" vertical="center" wrapText="1"/>
    </xf>
    <xf numFmtId="0" fontId="21" fillId="5" borderId="38" xfId="2" applyFont="1" applyFill="1" applyBorder="1" applyAlignment="1">
      <alignment horizontal="center" vertical="center" wrapText="1"/>
    </xf>
    <xf numFmtId="0" fontId="0" fillId="0" borderId="40" xfId="0" applyBorder="1" applyAlignment="1">
      <alignment horizontal="center" vertical="center"/>
    </xf>
    <xf numFmtId="0" fontId="19" fillId="3" borderId="41" xfId="0"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19" fillId="3" borderId="44" xfId="0" applyFont="1" applyFill="1" applyBorder="1" applyAlignment="1">
      <alignment horizontal="center" vertical="center"/>
    </xf>
    <xf numFmtId="0" fontId="21" fillId="5" borderId="36" xfId="2" applyFont="1" applyFill="1" applyBorder="1" applyAlignment="1">
      <alignment horizontal="center" vertical="center" wrapText="1"/>
    </xf>
    <xf numFmtId="0" fontId="19" fillId="3" borderId="40" xfId="0" applyFont="1" applyFill="1" applyBorder="1" applyAlignment="1">
      <alignment horizontal="center" vertical="center"/>
    </xf>
    <xf numFmtId="0" fontId="19" fillId="3" borderId="42" xfId="0" applyFont="1" applyFill="1" applyBorder="1" applyAlignment="1">
      <alignment horizontal="center" vertical="center"/>
    </xf>
    <xf numFmtId="17" fontId="27" fillId="5" borderId="37" xfId="2" applyNumberFormat="1" applyFont="1" applyFill="1" applyBorder="1" applyAlignment="1">
      <alignment horizontal="center" vertical="center" wrapText="1"/>
    </xf>
    <xf numFmtId="0" fontId="27" fillId="5" borderId="38" xfId="2" applyFont="1" applyFill="1" applyBorder="1" applyAlignment="1">
      <alignment horizontal="center" vertical="center" wrapText="1"/>
    </xf>
    <xf numFmtId="164" fontId="0" fillId="0" borderId="41" xfId="1" applyNumberFormat="1" applyFont="1"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19" fillId="3" borderId="43" xfId="0" applyFont="1" applyFill="1" applyBorder="1" applyAlignment="1">
      <alignment horizontal="center" vertical="center"/>
    </xf>
    <xf numFmtId="164" fontId="0" fillId="3" borderId="31" xfId="1" applyNumberFormat="1" applyFont="1" applyFill="1" applyBorder="1" applyAlignment="1">
      <alignment horizontal="center" vertical="center"/>
    </xf>
    <xf numFmtId="164" fontId="0" fillId="3" borderId="17" xfId="1" applyNumberFormat="1" applyFont="1" applyFill="1" applyBorder="1" applyAlignment="1">
      <alignment horizontal="center" vertical="center"/>
    </xf>
    <xf numFmtId="10" fontId="0" fillId="0" borderId="30" xfId="0" applyNumberFormat="1" applyBorder="1" applyAlignment="1">
      <alignment horizontal="center" vertical="center"/>
    </xf>
    <xf numFmtId="43" fontId="0" fillId="0" borderId="11" xfId="1" applyFont="1" applyBorder="1" applyAlignment="1">
      <alignment horizontal="center" vertical="center"/>
    </xf>
    <xf numFmtId="164" fontId="0" fillId="0" borderId="31" xfId="1" applyNumberFormat="1" applyFont="1" applyBorder="1" applyAlignment="1">
      <alignment horizontal="center" vertical="center"/>
    </xf>
    <xf numFmtId="0" fontId="0" fillId="3" borderId="31" xfId="0" applyFill="1" applyBorder="1" applyAlignment="1">
      <alignment horizontal="center" vertical="center"/>
    </xf>
    <xf numFmtId="0" fontId="0" fillId="3" borderId="17"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18" xfId="0" applyFill="1" applyBorder="1" applyAlignment="1">
      <alignment horizontal="center" vertical="center"/>
    </xf>
    <xf numFmtId="10" fontId="0" fillId="0" borderId="32" xfId="0" applyNumberFormat="1" applyBorder="1" applyAlignment="1">
      <alignment horizontal="center" vertical="center"/>
    </xf>
    <xf numFmtId="43" fontId="0" fillId="0" borderId="33" xfId="1" applyFont="1" applyBorder="1" applyAlignment="1">
      <alignment horizontal="center" vertical="center"/>
    </xf>
    <xf numFmtId="164" fontId="0" fillId="0" borderId="34" xfId="1" applyNumberFormat="1" applyFont="1" applyBorder="1" applyAlignment="1">
      <alignment horizontal="center" vertical="center"/>
    </xf>
    <xf numFmtId="0" fontId="22" fillId="3" borderId="11" xfId="0" applyFont="1" applyFill="1" applyBorder="1" applyAlignment="1">
      <alignment horizontal="center" vertical="center"/>
    </xf>
    <xf numFmtId="0" fontId="0" fillId="0" borderId="11" xfId="0" applyFill="1" applyBorder="1" applyAlignment="1">
      <alignment horizontal="center" vertical="center"/>
    </xf>
    <xf numFmtId="0" fontId="20" fillId="0" borderId="11" xfId="0" applyFont="1" applyBorder="1" applyAlignment="1">
      <alignment horizontal="center" vertical="center"/>
    </xf>
    <xf numFmtId="0" fontId="27" fillId="4" borderId="2" xfId="2" applyFont="1" applyFill="1" applyBorder="1" applyAlignment="1">
      <alignment horizontal="center" vertical="center" wrapText="1"/>
    </xf>
    <xf numFmtId="0" fontId="23" fillId="4" borderId="3" xfId="2" applyFont="1" applyFill="1" applyBorder="1" applyAlignment="1">
      <alignment horizontal="center" vertical="center" wrapText="1"/>
    </xf>
    <xf numFmtId="0" fontId="23" fillId="4" borderId="1" xfId="2" applyFont="1" applyFill="1" applyBorder="1" applyAlignment="1">
      <alignment horizontal="center" vertical="center" wrapText="1"/>
    </xf>
    <xf numFmtId="0" fontId="24" fillId="3" borderId="2" xfId="2" applyFont="1" applyFill="1" applyBorder="1" applyAlignment="1">
      <alignment horizontal="center"/>
    </xf>
    <xf numFmtId="0" fontId="24" fillId="3" borderId="0" xfId="2" applyFont="1" applyFill="1" applyBorder="1" applyAlignment="1">
      <alignment horizontal="center"/>
    </xf>
    <xf numFmtId="0" fontId="24" fillId="3" borderId="0" xfId="2" applyFont="1" applyFill="1" applyBorder="1" applyAlignment="1">
      <alignment horizontal="center" wrapText="1"/>
    </xf>
    <xf numFmtId="0" fontId="24" fillId="3" borderId="3" xfId="2" applyFont="1" applyFill="1" applyBorder="1" applyAlignment="1">
      <alignment horizontal="center"/>
    </xf>
    <xf numFmtId="0" fontId="32" fillId="0" borderId="0" xfId="0" applyFont="1" applyAlignment="1">
      <alignment horizontal="left" vertical="center"/>
    </xf>
    <xf numFmtId="0" fontId="33" fillId="0" borderId="0" xfId="25" applyFont="1" applyAlignment="1">
      <alignment horizontal="left" vertical="center"/>
    </xf>
    <xf numFmtId="0" fontId="0" fillId="0" borderId="14" xfId="0" applyBorder="1" applyAlignment="1">
      <alignment horizontal="center" vertical="center"/>
    </xf>
    <xf numFmtId="0" fontId="27" fillId="4" borderId="36" xfId="2" applyFont="1" applyFill="1" applyBorder="1" applyAlignment="1">
      <alignment horizontal="center" vertical="center" wrapText="1"/>
    </xf>
    <xf numFmtId="0" fontId="27" fillId="4" borderId="37" xfId="2" applyFont="1" applyFill="1" applyBorder="1" applyAlignment="1">
      <alignment horizontal="center" vertical="center" wrapText="1"/>
    </xf>
    <xf numFmtId="17" fontId="27" fillId="4" borderId="37" xfId="2" applyNumberFormat="1" applyFont="1" applyFill="1" applyBorder="1" applyAlignment="1">
      <alignment horizontal="center" vertical="center" wrapText="1"/>
    </xf>
    <xf numFmtId="0" fontId="27" fillId="4" borderId="38" xfId="2" applyFont="1" applyFill="1" applyBorder="1" applyAlignment="1">
      <alignment horizontal="center" vertical="center" wrapText="1"/>
    </xf>
    <xf numFmtId="0" fontId="0" fillId="0" borderId="40" xfId="0" quotePrefix="1" applyBorder="1" applyAlignment="1">
      <alignment horizontal="center" vertical="center"/>
    </xf>
    <xf numFmtId="0" fontId="23" fillId="4" borderId="38" xfId="2" applyFont="1" applyFill="1" applyBorder="1" applyAlignment="1">
      <alignment horizontal="center" vertical="center" wrapText="1"/>
    </xf>
    <xf numFmtId="0" fontId="22" fillId="3" borderId="41" xfId="0" applyFont="1" applyFill="1" applyBorder="1" applyAlignment="1">
      <alignment horizontal="center" vertical="center"/>
    </xf>
    <xf numFmtId="0" fontId="22" fillId="3" borderId="43" xfId="0" applyFont="1" applyFill="1" applyBorder="1" applyAlignment="1">
      <alignment horizontal="center" vertical="center"/>
    </xf>
    <xf numFmtId="0" fontId="22" fillId="3" borderId="44" xfId="0" applyFont="1" applyFill="1" applyBorder="1" applyAlignment="1">
      <alignment horizontal="center" vertical="center"/>
    </xf>
    <xf numFmtId="0" fontId="23" fillId="4" borderId="48" xfId="2" applyFont="1" applyFill="1" applyBorder="1" applyAlignment="1">
      <alignment horizontal="center" vertical="center" wrapText="1"/>
    </xf>
    <xf numFmtId="0" fontId="22" fillId="3" borderId="51" xfId="0" applyFont="1" applyFill="1" applyBorder="1" applyAlignment="1">
      <alignment horizontal="center" vertical="center"/>
    </xf>
    <xf numFmtId="0" fontId="22" fillId="3" borderId="52" xfId="0" applyFont="1" applyFill="1" applyBorder="1" applyAlignment="1">
      <alignment horizontal="center" vertical="center"/>
    </xf>
    <xf numFmtId="0" fontId="23" fillId="4" borderId="0" xfId="2" applyFont="1" applyFill="1" applyBorder="1" applyAlignment="1">
      <alignment horizontal="center" vertical="center" wrapText="1"/>
    </xf>
    <xf numFmtId="0" fontId="20" fillId="0" borderId="40" xfId="0" applyFont="1" applyBorder="1" applyAlignment="1">
      <alignment horizontal="center" vertical="center"/>
    </xf>
    <xf numFmtId="0" fontId="22" fillId="3" borderId="53" xfId="0" applyFont="1" applyFill="1" applyBorder="1" applyAlignment="1">
      <alignment horizontal="center" vertical="center"/>
    </xf>
    <xf numFmtId="0" fontId="22" fillId="3" borderId="54"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42" xfId="0" applyFont="1" applyFill="1" applyBorder="1" applyAlignment="1">
      <alignment horizontal="center" vertical="center"/>
    </xf>
    <xf numFmtId="0" fontId="22" fillId="3" borderId="55" xfId="0" applyFont="1" applyFill="1" applyBorder="1" applyAlignment="1">
      <alignment horizontal="center" vertical="center"/>
    </xf>
    <xf numFmtId="0" fontId="22" fillId="3" borderId="56" xfId="0" applyFont="1" applyFill="1" applyBorder="1" applyAlignment="1">
      <alignment horizontal="center" vertical="center"/>
    </xf>
    <xf numFmtId="0" fontId="33" fillId="0" borderId="0" xfId="25" applyFont="1"/>
    <xf numFmtId="0" fontId="4" fillId="3" borderId="7" xfId="2" applyFont="1" applyFill="1" applyBorder="1" applyAlignment="1">
      <alignment horizontal="center"/>
    </xf>
    <xf numFmtId="0" fontId="4" fillId="3" borderId="9" xfId="2" applyFont="1" applyFill="1" applyBorder="1" applyAlignment="1">
      <alignment horizontal="center"/>
    </xf>
    <xf numFmtId="0" fontId="4" fillId="3" borderId="8" xfId="2" applyFont="1" applyFill="1" applyBorder="1" applyAlignment="1">
      <alignment horizontal="center"/>
    </xf>
    <xf numFmtId="0" fontId="24" fillId="3" borderId="4" xfId="2" applyFont="1" applyFill="1" applyBorder="1" applyAlignment="1">
      <alignment horizontal="center"/>
    </xf>
    <xf numFmtId="0" fontId="24" fillId="3" borderId="6" xfId="2" applyFont="1" applyFill="1" applyBorder="1" applyAlignment="1">
      <alignment horizontal="center"/>
    </xf>
    <xf numFmtId="0" fontId="24" fillId="3" borderId="5" xfId="2" applyFont="1" applyFill="1" applyBorder="1" applyAlignment="1">
      <alignment horizontal="center"/>
    </xf>
    <xf numFmtId="0" fontId="3" fillId="3" borderId="0" xfId="2" applyFill="1" applyBorder="1" applyAlignment="1">
      <alignment horizontal="center"/>
    </xf>
    <xf numFmtId="0" fontId="17" fillId="5" borderId="1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0" fillId="3" borderId="3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7" fillId="3" borderId="6" xfId="2" applyFont="1" applyFill="1" applyBorder="1" applyAlignment="1">
      <alignment horizontal="center"/>
    </xf>
    <xf numFmtId="0" fontId="7" fillId="3" borderId="4" xfId="2" applyFont="1" applyFill="1" applyBorder="1" applyAlignment="1">
      <alignment horizontal="center"/>
    </xf>
    <xf numFmtId="0" fontId="7" fillId="3" borderId="5" xfId="2" applyFont="1" applyFill="1" applyBorder="1" applyAlignment="1">
      <alignment horizontal="center"/>
    </xf>
    <xf numFmtId="0" fontId="4" fillId="3" borderId="36" xfId="2" applyFont="1" applyFill="1" applyBorder="1" applyAlignment="1">
      <alignment horizontal="center"/>
    </xf>
    <xf numFmtId="0" fontId="4" fillId="3" borderId="37" xfId="2" applyFont="1" applyFill="1" applyBorder="1" applyAlignment="1">
      <alignment horizontal="center"/>
    </xf>
    <xf numFmtId="0" fontId="4" fillId="3" borderId="38" xfId="2" applyFont="1" applyFill="1" applyBorder="1" applyAlignment="1">
      <alignment horizontal="center"/>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21" xfId="0" applyFill="1" applyBorder="1" applyAlignment="1">
      <alignment horizontal="center" vertical="center" wrapText="1"/>
    </xf>
    <xf numFmtId="0" fontId="17" fillId="5" borderId="3" xfId="0" applyFont="1" applyFill="1" applyBorder="1" applyAlignment="1">
      <alignment horizontal="center" vertical="center" wrapText="1"/>
    </xf>
    <xf numFmtId="0" fontId="0" fillId="0" borderId="0" xfId="0" applyAlignment="1">
      <alignment horizontal="left" wrapText="1"/>
    </xf>
  </cellXfs>
  <cellStyles count="26">
    <cellStyle name="Comma" xfId="1" builtinId="3"/>
    <cellStyle name="Comma 2" xfId="4"/>
    <cellStyle name="Comma 3" xfId="5"/>
    <cellStyle name="Comma 4" xfId="6"/>
    <cellStyle name="Comma 5" xfId="7"/>
    <cellStyle name="Comma 5 2" xfId="8"/>
    <cellStyle name="Comma 5 2 2" xfId="9"/>
    <cellStyle name="Comma 6" xfId="10"/>
    <cellStyle name="Comma 6 2" xfId="11"/>
    <cellStyle name="Comma 7" xfId="3"/>
    <cellStyle name="Currency 2" xfId="12"/>
    <cellStyle name="Hyperlink" xfId="25" builtinId="8"/>
    <cellStyle name="Hyperlink 2" xfId="13"/>
    <cellStyle name="Normal" xfId="0" builtinId="0"/>
    <cellStyle name="Normal 2" xfId="14"/>
    <cellStyle name="Normal 2 2" xfId="15"/>
    <cellStyle name="Normal 3" xfId="16"/>
    <cellStyle name="Normal 4" xfId="2"/>
    <cellStyle name="Percent 2" xfId="18"/>
    <cellStyle name="Percent 3" xfId="19"/>
    <cellStyle name="Percent 4" xfId="20"/>
    <cellStyle name="Percent 5" xfId="21"/>
    <cellStyle name="Percent 5 2" xfId="22"/>
    <cellStyle name="Percent 6" xfId="23"/>
    <cellStyle name="Percent 6 2" xfId="24"/>
    <cellStyle name="Percent 7" xfId="17"/>
  </cellStyles>
  <dxfs count="0"/>
  <tableStyles count="0" defaultTableStyle="TableStyleMedium2" defaultPivotStyle="PivotStyleLight16"/>
  <colors>
    <mruColors>
      <color rgb="FF319B42"/>
      <color rgb="FFD9D9D6"/>
      <color rgb="FF979797"/>
      <color rgb="FF25BAA7"/>
      <color rgb="FFC9E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578491</xdr:colOff>
      <xdr:row>3</xdr:row>
      <xdr:rowOff>43165</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959616" cy="5098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170750</xdr:colOff>
      <xdr:row>3</xdr:row>
      <xdr:rowOff>35297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0500" cy="521072"/>
        </a:xfrm>
        <a:prstGeom prst="rect">
          <a:avLst/>
        </a:prstGeom>
      </xdr:spPr>
    </xdr:pic>
    <xdr:clientData/>
  </xdr:twoCellAnchor>
  <xdr:twoCellAnchor editAs="oneCell">
    <xdr:from>
      <xdr:col>11</xdr:col>
      <xdr:colOff>0</xdr:colOff>
      <xdr:row>0</xdr:row>
      <xdr:rowOff>0</xdr:rowOff>
    </xdr:from>
    <xdr:to>
      <xdr:col>12</xdr:col>
      <xdr:colOff>799400</xdr:colOff>
      <xdr:row>3</xdr:row>
      <xdr:rowOff>35297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7725" y="0"/>
          <a:ext cx="1980500" cy="521072"/>
        </a:xfrm>
        <a:prstGeom prst="rect">
          <a:avLst/>
        </a:prstGeom>
      </xdr:spPr>
    </xdr:pic>
    <xdr:clientData/>
  </xdr:twoCellAnchor>
  <xdr:twoCellAnchor editAs="oneCell">
    <xdr:from>
      <xdr:col>17</xdr:col>
      <xdr:colOff>33618</xdr:colOff>
      <xdr:row>0</xdr:row>
      <xdr:rowOff>33617</xdr:rowOff>
    </xdr:from>
    <xdr:to>
      <xdr:col>19</xdr:col>
      <xdr:colOff>41882</xdr:colOff>
      <xdr:row>3</xdr:row>
      <xdr:rowOff>68914</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39147" y="33617"/>
          <a:ext cx="1980500" cy="505944"/>
        </a:xfrm>
        <a:prstGeom prst="rect">
          <a:avLst/>
        </a:prstGeom>
      </xdr:spPr>
    </xdr:pic>
    <xdr:clientData/>
  </xdr:twoCellAnchor>
  <xdr:twoCellAnchor editAs="oneCell">
    <xdr:from>
      <xdr:col>26</xdr:col>
      <xdr:colOff>0</xdr:colOff>
      <xdr:row>0</xdr:row>
      <xdr:rowOff>22412</xdr:rowOff>
    </xdr:from>
    <xdr:to>
      <xdr:col>27</xdr:col>
      <xdr:colOff>856550</xdr:colOff>
      <xdr:row>3</xdr:row>
      <xdr:rowOff>57709</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78029" y="22412"/>
          <a:ext cx="1965933" cy="5059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3</xdr:col>
      <xdr:colOff>199325</xdr:colOff>
      <xdr:row>3</xdr:row>
      <xdr:rowOff>63872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8575"/>
          <a:ext cx="1980500" cy="521072"/>
        </a:xfrm>
        <a:prstGeom prst="rect">
          <a:avLst/>
        </a:prstGeom>
      </xdr:spPr>
    </xdr:pic>
    <xdr:clientData/>
  </xdr:twoCellAnchor>
  <xdr:twoCellAnchor editAs="oneCell">
    <xdr:from>
      <xdr:col>11</xdr:col>
      <xdr:colOff>0</xdr:colOff>
      <xdr:row>0</xdr:row>
      <xdr:rowOff>28575</xdr:rowOff>
    </xdr:from>
    <xdr:to>
      <xdr:col>14</xdr:col>
      <xdr:colOff>342200</xdr:colOff>
      <xdr:row>3</xdr:row>
      <xdr:rowOff>63872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7725" y="28575"/>
          <a:ext cx="1990025" cy="521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3</xdr:col>
      <xdr:colOff>104075</xdr:colOff>
      <xdr:row>3</xdr:row>
      <xdr:rowOff>63872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8575"/>
          <a:ext cx="1990025" cy="521072"/>
        </a:xfrm>
        <a:prstGeom prst="rect">
          <a:avLst/>
        </a:prstGeom>
      </xdr:spPr>
    </xdr:pic>
    <xdr:clientData/>
  </xdr:twoCellAnchor>
  <xdr:twoCellAnchor editAs="oneCell">
    <xdr:from>
      <xdr:col>11</xdr:col>
      <xdr:colOff>0</xdr:colOff>
      <xdr:row>0</xdr:row>
      <xdr:rowOff>28575</xdr:rowOff>
    </xdr:from>
    <xdr:to>
      <xdr:col>12</xdr:col>
      <xdr:colOff>742250</xdr:colOff>
      <xdr:row>3</xdr:row>
      <xdr:rowOff>63872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86825" y="28575"/>
          <a:ext cx="1980500" cy="521072"/>
        </a:xfrm>
        <a:prstGeom prst="rect">
          <a:avLst/>
        </a:prstGeom>
      </xdr:spPr>
    </xdr:pic>
    <xdr:clientData/>
  </xdr:twoCellAnchor>
  <xdr:twoCellAnchor editAs="oneCell">
    <xdr:from>
      <xdr:col>18</xdr:col>
      <xdr:colOff>0</xdr:colOff>
      <xdr:row>0</xdr:row>
      <xdr:rowOff>19050</xdr:rowOff>
    </xdr:from>
    <xdr:to>
      <xdr:col>20</xdr:col>
      <xdr:colOff>475550</xdr:colOff>
      <xdr:row>3</xdr:row>
      <xdr:rowOff>54347</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21100" y="19050"/>
          <a:ext cx="1990025" cy="521072"/>
        </a:xfrm>
        <a:prstGeom prst="rect">
          <a:avLst/>
        </a:prstGeom>
      </xdr:spPr>
    </xdr:pic>
    <xdr:clientData/>
  </xdr:twoCellAnchor>
  <xdr:twoCellAnchor editAs="oneCell">
    <xdr:from>
      <xdr:col>28</xdr:col>
      <xdr:colOff>0</xdr:colOff>
      <xdr:row>0</xdr:row>
      <xdr:rowOff>19050</xdr:rowOff>
    </xdr:from>
    <xdr:to>
      <xdr:col>29</xdr:col>
      <xdr:colOff>856550</xdr:colOff>
      <xdr:row>3</xdr:row>
      <xdr:rowOff>54347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84100" y="19050"/>
          <a:ext cx="1970975" cy="5210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3</xdr:col>
      <xdr:colOff>104075</xdr:colOff>
      <xdr:row>3</xdr:row>
      <xdr:rowOff>63872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8575"/>
          <a:ext cx="1990025" cy="521072"/>
        </a:xfrm>
        <a:prstGeom prst="rect">
          <a:avLst/>
        </a:prstGeom>
      </xdr:spPr>
    </xdr:pic>
    <xdr:clientData/>
  </xdr:twoCellAnchor>
  <xdr:twoCellAnchor editAs="oneCell">
    <xdr:from>
      <xdr:col>11</xdr:col>
      <xdr:colOff>0</xdr:colOff>
      <xdr:row>0</xdr:row>
      <xdr:rowOff>19050</xdr:rowOff>
    </xdr:from>
    <xdr:to>
      <xdr:col>14</xdr:col>
      <xdr:colOff>285050</xdr:colOff>
      <xdr:row>3</xdr:row>
      <xdr:rowOff>54347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86825" y="19050"/>
          <a:ext cx="1980500" cy="5210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158844</xdr:colOff>
      <xdr:row>3</xdr:row>
      <xdr:rowOff>38869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0500" cy="5210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sb.org/jsp/GASB/GASBContent_C/ProjectPage&amp;cid=1176169865940" TargetMode="External"/><Relationship Id="rId2" Type="http://schemas.openxmlformats.org/officeDocument/2006/relationships/hyperlink" Target="https://www.gasb.org/jsp/GASB/Document_C/DocumentPage?cid=1176169170145&amp;acceptedDisclaimer=true" TargetMode="External"/><Relationship Id="rId1" Type="http://schemas.openxmlformats.org/officeDocument/2006/relationships/hyperlink" Target="https://www.bakertilly.com/specialties/asc-842-lease-account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55"/>
  <sheetViews>
    <sheetView tabSelected="1" zoomScaleNormal="100" zoomScaleSheetLayoutView="115" workbookViewId="0">
      <selection activeCell="A5" sqref="A5"/>
    </sheetView>
  </sheetViews>
  <sheetFormatPr defaultRowHeight="13.2" x14ac:dyDescent="0.25"/>
  <cols>
    <col min="1" max="1" width="9.6640625" bestFit="1" customWidth="1"/>
    <col min="2" max="2" width="11.33203125" customWidth="1"/>
    <col min="3" max="3" width="10.33203125" customWidth="1"/>
    <col min="5" max="5" width="11" customWidth="1"/>
    <col min="7" max="7" width="8.6640625" customWidth="1"/>
  </cols>
  <sheetData>
    <row r="7" spans="1:2" s="12" customFormat="1" ht="24.9" customHeight="1" x14ac:dyDescent="0.25">
      <c r="A7" s="162" t="s">
        <v>70</v>
      </c>
    </row>
    <row r="8" spans="1:2" s="12" customFormat="1" ht="24.9" customHeight="1" x14ac:dyDescent="0.25">
      <c r="A8" s="12" t="s">
        <v>53</v>
      </c>
    </row>
    <row r="9" spans="1:2" s="12" customFormat="1" ht="24.9" customHeight="1" x14ac:dyDescent="0.25">
      <c r="A9" s="12" t="s">
        <v>65</v>
      </c>
    </row>
    <row r="10" spans="1:2" s="12" customFormat="1" ht="24.9" customHeight="1" x14ac:dyDescent="0.25">
      <c r="A10" s="12" t="s">
        <v>64</v>
      </c>
    </row>
    <row r="11" spans="1:2" s="12" customFormat="1" ht="24.9" customHeight="1" x14ac:dyDescent="0.25"/>
    <row r="12" spans="1:2" s="12" customFormat="1" ht="24.9" customHeight="1" x14ac:dyDescent="0.25">
      <c r="A12" s="162" t="s">
        <v>30</v>
      </c>
    </row>
    <row r="13" spans="1:2" s="12" customFormat="1" ht="24.9" customHeight="1" x14ac:dyDescent="0.25">
      <c r="A13" s="163" t="s">
        <v>101</v>
      </c>
    </row>
    <row r="14" spans="1:2" x14ac:dyDescent="0.25">
      <c r="B14" s="4"/>
    </row>
    <row r="15" spans="1:2" ht="13.8" x14ac:dyDescent="0.25">
      <c r="A15" s="185" t="s">
        <v>99</v>
      </c>
      <c r="B15" s="4"/>
    </row>
    <row r="16" spans="1:2" x14ac:dyDescent="0.25">
      <c r="B16" s="3"/>
    </row>
    <row r="17" spans="1:14" ht="13.8" x14ac:dyDescent="0.25">
      <c r="A17" s="185" t="s">
        <v>100</v>
      </c>
      <c r="B17" s="3"/>
      <c r="C17" s="4"/>
    </row>
    <row r="18" spans="1:14" x14ac:dyDescent="0.25">
      <c r="B18" s="3"/>
      <c r="C18" s="4"/>
    </row>
    <row r="19" spans="1:14" x14ac:dyDescent="0.25">
      <c r="B19" s="3"/>
      <c r="C19" s="4"/>
    </row>
    <row r="20" spans="1:14" ht="13.2" customHeight="1" x14ac:dyDescent="0.25">
      <c r="B20" s="3"/>
      <c r="C20" s="4"/>
      <c r="F20" s="6"/>
      <c r="G20" s="6"/>
    </row>
    <row r="21" spans="1:14" x14ac:dyDescent="0.25">
      <c r="A21" s="3"/>
      <c r="B21" s="4"/>
      <c r="F21" s="6"/>
      <c r="G21" s="6"/>
    </row>
    <row r="22" spans="1:14" x14ac:dyDescent="0.25">
      <c r="A22" s="3"/>
      <c r="B22" s="4"/>
      <c r="F22" s="6"/>
      <c r="G22" s="6"/>
    </row>
    <row r="23" spans="1:14" x14ac:dyDescent="0.25">
      <c r="B23" s="3"/>
      <c r="D23" s="3"/>
      <c r="F23" s="6"/>
      <c r="G23" s="6"/>
      <c r="H23" s="3"/>
    </row>
    <row r="30" spans="1:14" x14ac:dyDescent="0.25">
      <c r="N30" s="1"/>
    </row>
    <row r="31" spans="1:14" x14ac:dyDescent="0.25">
      <c r="B31" s="1"/>
    </row>
    <row r="32" spans="1:14" x14ac:dyDescent="0.25">
      <c r="B32" s="4"/>
    </row>
    <row r="33" spans="1:14" x14ac:dyDescent="0.25">
      <c r="B33" s="4"/>
    </row>
    <row r="34" spans="1:14" x14ac:dyDescent="0.25">
      <c r="B34" s="1"/>
    </row>
    <row r="35" spans="1:14" x14ac:dyDescent="0.25">
      <c r="B35" s="4"/>
      <c r="C35" s="4"/>
    </row>
    <row r="36" spans="1:14" x14ac:dyDescent="0.25">
      <c r="C36" s="4"/>
    </row>
    <row r="37" spans="1:14" x14ac:dyDescent="0.25">
      <c r="B37" s="3"/>
      <c r="D37" s="3"/>
      <c r="L37" s="1"/>
    </row>
    <row r="38" spans="1:14" x14ac:dyDescent="0.25">
      <c r="L38" s="3"/>
    </row>
    <row r="39" spans="1:14" x14ac:dyDescent="0.25">
      <c r="L39" s="4"/>
    </row>
    <row r="40" spans="1:14" x14ac:dyDescent="0.25">
      <c r="L40" s="4"/>
    </row>
    <row r="41" spans="1:14" x14ac:dyDescent="0.25">
      <c r="L41" s="1"/>
    </row>
    <row r="42" spans="1:14" x14ac:dyDescent="0.25">
      <c r="L42" s="1"/>
    </row>
    <row r="43" spans="1:14" x14ac:dyDescent="0.25">
      <c r="L43" s="1"/>
    </row>
    <row r="44" spans="1:14" s="7" customFormat="1" ht="12" customHeight="1" x14ac:dyDescent="0.15">
      <c r="A44" s="8" t="s">
        <v>68</v>
      </c>
      <c r="C44" s="9"/>
      <c r="D44" s="9"/>
      <c r="E44" s="9"/>
      <c r="F44" s="9"/>
      <c r="G44" s="9"/>
      <c r="H44" s="9"/>
      <c r="I44" s="9"/>
      <c r="J44" s="9"/>
      <c r="K44" s="9"/>
      <c r="L44" s="9"/>
      <c r="M44" s="9"/>
      <c r="N44" s="9"/>
    </row>
    <row r="45" spans="1:14" s="7" customFormat="1" ht="11.25" customHeight="1" x14ac:dyDescent="0.15">
      <c r="A45" s="8" t="s">
        <v>69</v>
      </c>
      <c r="C45" s="9"/>
      <c r="D45" s="9"/>
      <c r="E45" s="9"/>
      <c r="F45" s="9"/>
      <c r="G45" s="9"/>
      <c r="H45" s="9"/>
      <c r="I45" s="9"/>
      <c r="J45" s="9"/>
      <c r="K45" s="9"/>
      <c r="L45" s="9"/>
      <c r="M45" s="9"/>
      <c r="N45" s="9"/>
    </row>
    <row r="46" spans="1:14" x14ac:dyDescent="0.25">
      <c r="B46" s="7"/>
      <c r="L46" s="3"/>
    </row>
    <row r="47" spans="1:14" x14ac:dyDescent="0.25">
      <c r="B47" s="7"/>
    </row>
    <row r="48" spans="1:14" x14ac:dyDescent="0.25">
      <c r="B48" s="1"/>
    </row>
    <row r="52" spans="12:12" x14ac:dyDescent="0.25">
      <c r="L52" s="3"/>
    </row>
    <row r="55" spans="12:12" x14ac:dyDescent="0.25">
      <c r="L55" s="1"/>
    </row>
  </sheetData>
  <hyperlinks>
    <hyperlink ref="A13" r:id="rId1" display="Lease accounting readiness webpage"/>
    <hyperlink ref="A15" r:id="rId2"/>
    <hyperlink ref="A17" r:id="rId3"/>
  </hyperlinks>
  <printOptions horizontalCentered="1"/>
  <pageMargins left="0.7" right="0.7" top="0.75" bottom="0.75" header="0.3" footer="0.3"/>
  <pageSetup scale="99" orientation="landscape"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5BAA7"/>
  </sheetPr>
  <dimension ref="A6:AM53"/>
  <sheetViews>
    <sheetView topLeftCell="A10" zoomScaleNormal="100" zoomScaleSheetLayoutView="100" workbookViewId="0">
      <selection activeCell="B14" sqref="B14"/>
    </sheetView>
  </sheetViews>
  <sheetFormatPr defaultRowHeight="13.2" x14ac:dyDescent="0.25"/>
  <cols>
    <col min="1" max="1" width="3.33203125" customWidth="1"/>
    <col min="2" max="2" width="12" customWidth="1"/>
    <col min="3" max="3" width="11.6640625" customWidth="1"/>
    <col min="4" max="4" width="11" customWidth="1"/>
    <col min="6" max="6" width="25.33203125" bestFit="1" customWidth="1"/>
    <col min="9" max="9" width="10.33203125" bestFit="1" customWidth="1"/>
    <col min="10" max="10" width="16.6640625" bestFit="1" customWidth="1"/>
    <col min="11" max="11" width="9.33203125" customWidth="1"/>
    <col min="12" max="13" width="17.6640625" customWidth="1"/>
    <col min="14" max="14" width="17.5546875" customWidth="1"/>
    <col min="16" max="16" width="18" customWidth="1"/>
    <col min="17" max="17" width="20" customWidth="1"/>
    <col min="18" max="18" width="13.6640625" customWidth="1"/>
    <col min="19" max="19" width="15.6640625" customWidth="1"/>
    <col min="20" max="20" width="12.6640625" customWidth="1"/>
    <col min="21" max="21" width="14.33203125" customWidth="1"/>
    <col min="22" max="22" width="14.6640625" customWidth="1"/>
    <col min="23" max="26" width="14.33203125" customWidth="1"/>
    <col min="27" max="27" width="16.6640625" customWidth="1"/>
    <col min="28" max="28" width="22.44140625" customWidth="1"/>
    <col min="29" max="29" width="10.109375" customWidth="1"/>
    <col min="30" max="30" width="11.33203125" customWidth="1"/>
    <col min="31" max="31" width="10.6640625" customWidth="1"/>
    <col min="32" max="32" width="61.88671875" customWidth="1"/>
    <col min="33" max="33" width="0" hidden="1" customWidth="1"/>
  </cols>
  <sheetData>
    <row r="6" spans="1:33" ht="16.8" x14ac:dyDescent="0.3">
      <c r="B6" s="116" t="s">
        <v>13</v>
      </c>
      <c r="AG6" s="5" t="s">
        <v>9</v>
      </c>
    </row>
    <row r="7" spans="1:33" ht="13.8" thickBot="1" x14ac:dyDescent="0.3">
      <c r="AG7" s="5" t="s">
        <v>20</v>
      </c>
    </row>
    <row r="8" spans="1:33" ht="15.6" x14ac:dyDescent="0.3">
      <c r="A8" s="186" t="s">
        <v>81</v>
      </c>
      <c r="B8" s="187"/>
      <c r="C8" s="187"/>
      <c r="D8" s="187"/>
      <c r="E8" s="187"/>
      <c r="F8" s="187"/>
      <c r="G8" s="187"/>
      <c r="H8" s="187"/>
      <c r="I8" s="187"/>
      <c r="J8" s="187"/>
      <c r="K8" s="188"/>
      <c r="L8" s="186" t="s">
        <v>78</v>
      </c>
      <c r="M8" s="187"/>
      <c r="N8" s="187"/>
      <c r="O8" s="187"/>
      <c r="P8" s="187"/>
      <c r="Q8" s="187"/>
      <c r="R8" s="188"/>
      <c r="S8" s="187" t="s">
        <v>26</v>
      </c>
      <c r="T8" s="187"/>
      <c r="U8" s="187"/>
      <c r="V8" s="187"/>
      <c r="W8" s="187"/>
      <c r="X8" s="187"/>
      <c r="Y8" s="188"/>
      <c r="Z8" s="19"/>
      <c r="AA8" s="20"/>
      <c r="AB8" s="21"/>
      <c r="AC8" s="22"/>
      <c r="AD8" s="20"/>
      <c r="AE8" s="22"/>
      <c r="AF8" s="23"/>
    </row>
    <row r="9" spans="1:33" ht="15.6" x14ac:dyDescent="0.3">
      <c r="A9" s="24"/>
      <c r="B9" s="25"/>
      <c r="C9" s="25"/>
      <c r="D9" s="25"/>
      <c r="E9" s="25"/>
      <c r="F9" s="25"/>
      <c r="G9" s="25"/>
      <c r="H9" s="25"/>
      <c r="I9" s="25"/>
      <c r="J9" s="25"/>
      <c r="K9" s="26"/>
      <c r="L9" s="27"/>
      <c r="M9" s="25"/>
      <c r="N9" s="25"/>
      <c r="O9" s="25"/>
      <c r="P9" s="25"/>
      <c r="Q9" s="28"/>
      <c r="R9" s="26"/>
      <c r="S9" s="192"/>
      <c r="T9" s="192"/>
      <c r="U9" s="192"/>
      <c r="V9" s="192"/>
      <c r="W9" s="192"/>
      <c r="X9" s="29"/>
      <c r="Y9" s="30"/>
      <c r="Z9" s="31"/>
      <c r="AA9" s="32"/>
      <c r="AB9" s="33"/>
      <c r="AC9" s="30"/>
      <c r="AD9" s="34"/>
      <c r="AE9" s="30"/>
      <c r="AF9" s="35"/>
    </row>
    <row r="10" spans="1:33" ht="27" x14ac:dyDescent="0.3">
      <c r="A10" s="24"/>
      <c r="B10" s="25"/>
      <c r="C10" s="25"/>
      <c r="D10" s="25"/>
      <c r="E10" s="25"/>
      <c r="F10" s="25"/>
      <c r="G10" s="25"/>
      <c r="H10" s="25"/>
      <c r="I10" s="25"/>
      <c r="J10" s="25"/>
      <c r="K10" s="26"/>
      <c r="L10" s="45" t="s">
        <v>32</v>
      </c>
      <c r="M10" s="189" t="s">
        <v>3</v>
      </c>
      <c r="N10" s="189"/>
      <c r="O10" s="189"/>
      <c r="P10" s="46" t="s">
        <v>79</v>
      </c>
      <c r="Q10" s="46" t="s">
        <v>80</v>
      </c>
      <c r="R10" s="26"/>
      <c r="S10" s="190" t="s">
        <v>95</v>
      </c>
      <c r="T10" s="189"/>
      <c r="U10" s="189"/>
      <c r="V10" s="189"/>
      <c r="W10" s="189"/>
      <c r="X10" s="41" t="s">
        <v>27</v>
      </c>
      <c r="Y10" s="30"/>
      <c r="Z10" s="31"/>
      <c r="AA10" s="190" t="s">
        <v>77</v>
      </c>
      <c r="AB10" s="189"/>
      <c r="AC10" s="191"/>
      <c r="AD10" s="39"/>
      <c r="AE10" s="40"/>
      <c r="AF10" s="35"/>
    </row>
    <row r="11" spans="1:33" ht="16.2" thickBot="1" x14ac:dyDescent="0.35">
      <c r="A11" s="24"/>
      <c r="B11" s="25"/>
      <c r="C11" s="25"/>
      <c r="D11" s="25"/>
      <c r="E11" s="25"/>
      <c r="F11" s="25"/>
      <c r="G11" s="25"/>
      <c r="H11" s="25"/>
      <c r="I11" s="25"/>
      <c r="J11" s="25"/>
      <c r="K11" s="26"/>
      <c r="L11" s="158"/>
      <c r="M11" s="159"/>
      <c r="N11" s="159"/>
      <c r="O11" s="159"/>
      <c r="P11" s="160"/>
      <c r="Q11" s="160"/>
      <c r="R11" s="26"/>
      <c r="S11" s="159"/>
      <c r="T11" s="159"/>
      <c r="U11" s="159"/>
      <c r="V11" s="159"/>
      <c r="W11" s="159"/>
      <c r="X11" s="159"/>
      <c r="Y11" s="30"/>
      <c r="Z11" s="31"/>
      <c r="AA11" s="158"/>
      <c r="AB11" s="159"/>
      <c r="AC11" s="161"/>
      <c r="AD11" s="39"/>
      <c r="AE11" s="40"/>
      <c r="AF11" s="35"/>
    </row>
    <row r="12" spans="1:33" s="10" customFormat="1" ht="72" customHeight="1" thickBot="1" x14ac:dyDescent="0.3">
      <c r="A12" s="155"/>
      <c r="B12" s="165" t="s">
        <v>0</v>
      </c>
      <c r="C12" s="166" t="s">
        <v>5</v>
      </c>
      <c r="D12" s="166" t="s">
        <v>11</v>
      </c>
      <c r="E12" s="166" t="s">
        <v>12</v>
      </c>
      <c r="F12" s="166" t="s">
        <v>6</v>
      </c>
      <c r="G12" s="166" t="s">
        <v>71</v>
      </c>
      <c r="H12" s="167" t="s">
        <v>72</v>
      </c>
      <c r="I12" s="167" t="s">
        <v>73</v>
      </c>
      <c r="J12" s="166" t="s">
        <v>7</v>
      </c>
      <c r="K12" s="168" t="s">
        <v>4</v>
      </c>
      <c r="L12" s="165" t="s">
        <v>31</v>
      </c>
      <c r="M12" s="166" t="s">
        <v>24</v>
      </c>
      <c r="N12" s="166" t="s">
        <v>25</v>
      </c>
      <c r="O12" s="166" t="s">
        <v>3</v>
      </c>
      <c r="P12" s="166" t="s">
        <v>97</v>
      </c>
      <c r="Q12" s="166" t="s">
        <v>33</v>
      </c>
      <c r="R12" s="170" t="s">
        <v>92</v>
      </c>
      <c r="S12" s="165" t="s">
        <v>93</v>
      </c>
      <c r="T12" s="166" t="s">
        <v>74</v>
      </c>
      <c r="U12" s="166" t="s">
        <v>21</v>
      </c>
      <c r="V12" s="166" t="s">
        <v>94</v>
      </c>
      <c r="W12" s="166" t="s">
        <v>1</v>
      </c>
      <c r="X12" s="166" t="s">
        <v>23</v>
      </c>
      <c r="Y12" s="170" t="s">
        <v>10</v>
      </c>
      <c r="Z12" s="174" t="s">
        <v>89</v>
      </c>
      <c r="AA12" s="165" t="s">
        <v>28</v>
      </c>
      <c r="AB12" s="166" t="s">
        <v>29</v>
      </c>
      <c r="AC12" s="170" t="s">
        <v>76</v>
      </c>
      <c r="AD12" s="177" t="s">
        <v>75</v>
      </c>
      <c r="AE12" s="156" t="s">
        <v>34</v>
      </c>
      <c r="AF12" s="157" t="s">
        <v>35</v>
      </c>
    </row>
    <row r="13" spans="1:33" s="14" customFormat="1" ht="30" customHeight="1" x14ac:dyDescent="0.25">
      <c r="A13" s="164">
        <v>1</v>
      </c>
      <c r="B13" s="169" t="s">
        <v>49</v>
      </c>
      <c r="C13" s="84" t="s">
        <v>52</v>
      </c>
      <c r="D13" s="84" t="s">
        <v>50</v>
      </c>
      <c r="E13" s="84" t="s">
        <v>8</v>
      </c>
      <c r="F13" s="84" t="s">
        <v>51</v>
      </c>
      <c r="G13" s="92"/>
      <c r="H13" s="92">
        <v>44197</v>
      </c>
      <c r="I13" s="92">
        <v>46023</v>
      </c>
      <c r="J13" s="93">
        <f>5*12*2000</f>
        <v>120000</v>
      </c>
      <c r="K13" s="135">
        <f>5*12000</f>
        <v>60000</v>
      </c>
      <c r="L13" s="125" t="s">
        <v>9</v>
      </c>
      <c r="M13" s="84" t="s">
        <v>9</v>
      </c>
      <c r="N13" s="84" t="s">
        <v>9</v>
      </c>
      <c r="O13" s="152" t="str">
        <f>IF(AND(M13="Yes",N13="Yes"),"Yes","No")</f>
        <v>Yes</v>
      </c>
      <c r="P13" s="153" t="s">
        <v>9</v>
      </c>
      <c r="Q13" s="153" t="s">
        <v>9</v>
      </c>
      <c r="R13" s="171" t="str">
        <f>IF(AND(L13="Yes",O13="Yes",P13="Yes",Q13="Yes"),"Yes","No")</f>
        <v>Yes</v>
      </c>
      <c r="S13" s="125" t="s">
        <v>20</v>
      </c>
      <c r="T13" s="84" t="s">
        <v>20</v>
      </c>
      <c r="U13" s="84" t="s">
        <v>20</v>
      </c>
      <c r="V13" s="84" t="s">
        <v>20</v>
      </c>
      <c r="W13" s="84" t="s">
        <v>20</v>
      </c>
      <c r="X13" s="84" t="s">
        <v>20</v>
      </c>
      <c r="Y13" s="171" t="str">
        <f>IF(ISERROR(MATCH("Yes",S13:X13,0)),"No","Yes")</f>
        <v>No</v>
      </c>
      <c r="Z13" s="175" t="str">
        <f t="shared" ref="Z13:Z22" si="0">IF(AND(R13="Yes",Y13="No"),"Yes","No")</f>
        <v>Yes</v>
      </c>
      <c r="AA13" s="178" t="s">
        <v>20</v>
      </c>
      <c r="AB13" s="154" t="s">
        <v>20</v>
      </c>
      <c r="AC13" s="171" t="str">
        <f t="shared" ref="AC13:AC22" si="1">IF(AND(AA13="Yes",AB13="Yes"),"Yes","No")</f>
        <v>No</v>
      </c>
      <c r="AD13" s="179" t="str">
        <f>IF(AND(AC13="Yes"),"Yes","No")</f>
        <v>No</v>
      </c>
      <c r="AE13" s="180" t="str">
        <f>IF(AND(Z13="Yes",AC13="No"),"Yes","No")</f>
        <v>Yes</v>
      </c>
      <c r="AF13" s="183" t="str">
        <f t="shared" ref="AF13" si="2">IF(AE13="Yes","Lease subject to GASB 87 requirements for measurement &amp; disclosure","")</f>
        <v>Lease subject to GASB 87 requirements for measurement &amp; disclosure</v>
      </c>
    </row>
    <row r="14" spans="1:33" s="14" customFormat="1" ht="30" customHeight="1" x14ac:dyDescent="0.25">
      <c r="A14" s="164">
        <v>2</v>
      </c>
      <c r="B14" s="125"/>
      <c r="C14" s="84"/>
      <c r="D14" s="84"/>
      <c r="E14" s="84"/>
      <c r="F14" s="84"/>
      <c r="G14" s="84"/>
      <c r="H14" s="84"/>
      <c r="I14" s="84"/>
      <c r="J14" s="93"/>
      <c r="K14" s="135"/>
      <c r="L14" s="125"/>
      <c r="M14" s="84"/>
      <c r="N14" s="84"/>
      <c r="O14" s="152" t="str">
        <f>IF(AND(M14="Yes",N14="Yes"),"Yes","No")</f>
        <v>No</v>
      </c>
      <c r="P14" s="84"/>
      <c r="Q14" s="84"/>
      <c r="R14" s="171" t="str">
        <f>IF(AND(L14="Yes",M14="Yes",N14="Yes",O14="Yes",P14="Yes"),"Yes","No")</f>
        <v>No</v>
      </c>
      <c r="S14" s="125"/>
      <c r="T14" s="84"/>
      <c r="U14" s="84"/>
      <c r="V14" s="84"/>
      <c r="W14" s="84"/>
      <c r="X14" s="84"/>
      <c r="Y14" s="171" t="str">
        <f t="shared" ref="Y14:Y22" si="3">IF(ISERROR(MATCH("Yes",S14:V14,0)),"No","Yes")</f>
        <v>No</v>
      </c>
      <c r="Z14" s="175" t="str">
        <f t="shared" si="0"/>
        <v>No</v>
      </c>
      <c r="AA14" s="125"/>
      <c r="AB14" s="84"/>
      <c r="AC14" s="171" t="str">
        <f t="shared" si="1"/>
        <v>No</v>
      </c>
      <c r="AD14" s="181" t="str">
        <f>IF(AND(AC14="Yes"),"Yes","No")</f>
        <v>No</v>
      </c>
      <c r="AE14" s="171" t="str">
        <f t="shared" ref="AE14:AE22" si="4">IF(AND(Z14="Yes",AC14="No"),"Yes","No")</f>
        <v>No</v>
      </c>
      <c r="AF14" s="175" t="str">
        <f>IF(AE14="Yes","Lease subject to GASB 87 requirements for measurement &amp; disclosure","")</f>
        <v/>
      </c>
    </row>
    <row r="15" spans="1:33" s="14" customFormat="1" ht="30" customHeight="1" x14ac:dyDescent="0.25">
      <c r="A15" s="164">
        <v>3</v>
      </c>
      <c r="B15" s="125"/>
      <c r="C15" s="84"/>
      <c r="D15" s="84"/>
      <c r="E15" s="84"/>
      <c r="F15" s="84"/>
      <c r="G15" s="92"/>
      <c r="H15" s="92"/>
      <c r="I15" s="92"/>
      <c r="J15" s="84"/>
      <c r="K15" s="136"/>
      <c r="L15" s="125"/>
      <c r="M15" s="84"/>
      <c r="N15" s="84"/>
      <c r="O15" s="152" t="str">
        <f t="shared" ref="O15:O22" si="5">IF(AND(M15="Yes",N15="Yes"),"Yes","No")</f>
        <v>No</v>
      </c>
      <c r="P15" s="84"/>
      <c r="Q15" s="84"/>
      <c r="R15" s="171" t="str">
        <f t="shared" ref="R15:R22" si="6">IF(AND(L15="Yes",M15="Yes",N15="Yes",O15="Yes",P15="Yes"),"Yes","No")</f>
        <v>No</v>
      </c>
      <c r="S15" s="125"/>
      <c r="T15" s="84"/>
      <c r="U15" s="84"/>
      <c r="V15" s="84"/>
      <c r="W15" s="84"/>
      <c r="X15" s="84"/>
      <c r="Y15" s="171" t="str">
        <f t="shared" si="3"/>
        <v>No</v>
      </c>
      <c r="Z15" s="175" t="str">
        <f t="shared" si="0"/>
        <v>No</v>
      </c>
      <c r="AA15" s="125"/>
      <c r="AB15" s="84"/>
      <c r="AC15" s="171" t="str">
        <f t="shared" si="1"/>
        <v>No</v>
      </c>
      <c r="AD15" s="181" t="str">
        <f t="shared" ref="AD15:AD22" si="7">IF(AND(AC15="Yes"),"Yes","No")</f>
        <v>No</v>
      </c>
      <c r="AE15" s="171" t="str">
        <f t="shared" si="4"/>
        <v>No</v>
      </c>
      <c r="AF15" s="175" t="str">
        <f t="shared" ref="AF15:AF22" si="8">IF(AE15="Yes","Lease subject to GASB 87 requirements for measurement &amp; disclosure","")</f>
        <v/>
      </c>
    </row>
    <row r="16" spans="1:33" s="14" customFormat="1" ht="30" customHeight="1" x14ac:dyDescent="0.25">
      <c r="A16" s="164">
        <v>4</v>
      </c>
      <c r="B16" s="125"/>
      <c r="C16" s="84"/>
      <c r="D16" s="84"/>
      <c r="E16" s="84"/>
      <c r="F16" s="84"/>
      <c r="G16" s="84"/>
      <c r="H16" s="84"/>
      <c r="I16" s="84"/>
      <c r="J16" s="84"/>
      <c r="K16" s="136"/>
      <c r="L16" s="125"/>
      <c r="M16" s="84"/>
      <c r="N16" s="84"/>
      <c r="O16" s="152" t="str">
        <f t="shared" si="5"/>
        <v>No</v>
      </c>
      <c r="P16" s="84"/>
      <c r="Q16" s="84"/>
      <c r="R16" s="171" t="str">
        <f t="shared" si="6"/>
        <v>No</v>
      </c>
      <c r="S16" s="125"/>
      <c r="T16" s="84"/>
      <c r="U16" s="84"/>
      <c r="V16" s="84"/>
      <c r="W16" s="84"/>
      <c r="X16" s="84"/>
      <c r="Y16" s="171" t="str">
        <f t="shared" si="3"/>
        <v>No</v>
      </c>
      <c r="Z16" s="175" t="str">
        <f t="shared" si="0"/>
        <v>No</v>
      </c>
      <c r="AA16" s="125"/>
      <c r="AB16" s="84"/>
      <c r="AC16" s="171" t="str">
        <f t="shared" si="1"/>
        <v>No</v>
      </c>
      <c r="AD16" s="181" t="str">
        <f t="shared" si="7"/>
        <v>No</v>
      </c>
      <c r="AE16" s="171" t="str">
        <f t="shared" si="4"/>
        <v>No</v>
      </c>
      <c r="AF16" s="175" t="str">
        <f t="shared" si="8"/>
        <v/>
      </c>
    </row>
    <row r="17" spans="1:39" s="14" customFormat="1" ht="30" customHeight="1" x14ac:dyDescent="0.25">
      <c r="A17" s="164">
        <v>5</v>
      </c>
      <c r="B17" s="125"/>
      <c r="C17" s="84"/>
      <c r="D17" s="84"/>
      <c r="E17" s="84"/>
      <c r="F17" s="84"/>
      <c r="G17" s="84"/>
      <c r="H17" s="84"/>
      <c r="I17" s="84"/>
      <c r="J17" s="84"/>
      <c r="K17" s="136"/>
      <c r="L17" s="125"/>
      <c r="M17" s="84"/>
      <c r="N17" s="84"/>
      <c r="O17" s="152" t="str">
        <f t="shared" si="5"/>
        <v>No</v>
      </c>
      <c r="P17" s="84"/>
      <c r="Q17" s="84"/>
      <c r="R17" s="171" t="str">
        <f t="shared" si="6"/>
        <v>No</v>
      </c>
      <c r="S17" s="125"/>
      <c r="T17" s="84"/>
      <c r="U17" s="84"/>
      <c r="V17" s="84"/>
      <c r="W17" s="84"/>
      <c r="X17" s="84"/>
      <c r="Y17" s="171" t="str">
        <f t="shared" si="3"/>
        <v>No</v>
      </c>
      <c r="Z17" s="175" t="str">
        <f t="shared" si="0"/>
        <v>No</v>
      </c>
      <c r="AA17" s="125"/>
      <c r="AB17" s="84"/>
      <c r="AC17" s="171" t="str">
        <f t="shared" si="1"/>
        <v>No</v>
      </c>
      <c r="AD17" s="181" t="str">
        <f t="shared" si="7"/>
        <v>No</v>
      </c>
      <c r="AE17" s="171" t="str">
        <f t="shared" si="4"/>
        <v>No</v>
      </c>
      <c r="AF17" s="175" t="str">
        <f t="shared" si="8"/>
        <v/>
      </c>
    </row>
    <row r="18" spans="1:39" s="14" customFormat="1" ht="30" customHeight="1" x14ac:dyDescent="0.25">
      <c r="A18" s="164">
        <v>6</v>
      </c>
      <c r="B18" s="125"/>
      <c r="C18" s="84"/>
      <c r="D18" s="84"/>
      <c r="E18" s="84"/>
      <c r="F18" s="84"/>
      <c r="G18" s="84"/>
      <c r="H18" s="84"/>
      <c r="I18" s="84"/>
      <c r="J18" s="84"/>
      <c r="K18" s="136"/>
      <c r="L18" s="125"/>
      <c r="M18" s="84"/>
      <c r="N18" s="84"/>
      <c r="O18" s="152" t="str">
        <f t="shared" si="5"/>
        <v>No</v>
      </c>
      <c r="P18" s="84"/>
      <c r="Q18" s="84"/>
      <c r="R18" s="171" t="str">
        <f t="shared" si="6"/>
        <v>No</v>
      </c>
      <c r="S18" s="125"/>
      <c r="T18" s="84"/>
      <c r="U18" s="84"/>
      <c r="V18" s="84"/>
      <c r="W18" s="84"/>
      <c r="X18" s="84"/>
      <c r="Y18" s="171" t="str">
        <f t="shared" si="3"/>
        <v>No</v>
      </c>
      <c r="Z18" s="175" t="str">
        <f t="shared" si="0"/>
        <v>No</v>
      </c>
      <c r="AA18" s="125"/>
      <c r="AB18" s="84"/>
      <c r="AC18" s="171" t="str">
        <f t="shared" si="1"/>
        <v>No</v>
      </c>
      <c r="AD18" s="181" t="str">
        <f t="shared" si="7"/>
        <v>No</v>
      </c>
      <c r="AE18" s="171" t="str">
        <f t="shared" si="4"/>
        <v>No</v>
      </c>
      <c r="AF18" s="175" t="str">
        <f t="shared" si="8"/>
        <v/>
      </c>
    </row>
    <row r="19" spans="1:39" s="14" customFormat="1" ht="30" customHeight="1" x14ac:dyDescent="0.25">
      <c r="A19" s="164">
        <v>7</v>
      </c>
      <c r="B19" s="125"/>
      <c r="C19" s="84"/>
      <c r="D19" s="84"/>
      <c r="E19" s="84"/>
      <c r="F19" s="84"/>
      <c r="G19" s="84"/>
      <c r="H19" s="84"/>
      <c r="I19" s="84"/>
      <c r="J19" s="84"/>
      <c r="K19" s="136"/>
      <c r="L19" s="125"/>
      <c r="M19" s="84"/>
      <c r="N19" s="84"/>
      <c r="O19" s="152" t="str">
        <f t="shared" si="5"/>
        <v>No</v>
      </c>
      <c r="P19" s="84"/>
      <c r="Q19" s="84"/>
      <c r="R19" s="171" t="str">
        <f t="shared" si="6"/>
        <v>No</v>
      </c>
      <c r="S19" s="125"/>
      <c r="T19" s="84"/>
      <c r="U19" s="84"/>
      <c r="V19" s="84"/>
      <c r="W19" s="84"/>
      <c r="X19" s="84"/>
      <c r="Y19" s="171" t="str">
        <f t="shared" si="3"/>
        <v>No</v>
      </c>
      <c r="Z19" s="175" t="str">
        <f t="shared" si="0"/>
        <v>No</v>
      </c>
      <c r="AA19" s="125"/>
      <c r="AB19" s="84"/>
      <c r="AC19" s="171" t="str">
        <f t="shared" si="1"/>
        <v>No</v>
      </c>
      <c r="AD19" s="181" t="str">
        <f t="shared" si="7"/>
        <v>No</v>
      </c>
      <c r="AE19" s="171" t="str">
        <f t="shared" si="4"/>
        <v>No</v>
      </c>
      <c r="AF19" s="175" t="str">
        <f t="shared" si="8"/>
        <v/>
      </c>
    </row>
    <row r="20" spans="1:39" s="14" customFormat="1" ht="30" customHeight="1" x14ac:dyDescent="0.25">
      <c r="A20" s="164">
        <v>8</v>
      </c>
      <c r="B20" s="125"/>
      <c r="C20" s="84"/>
      <c r="D20" s="84"/>
      <c r="E20" s="84"/>
      <c r="F20" s="84"/>
      <c r="G20" s="84"/>
      <c r="H20" s="84"/>
      <c r="I20" s="84"/>
      <c r="J20" s="84"/>
      <c r="K20" s="136"/>
      <c r="L20" s="125"/>
      <c r="M20" s="84"/>
      <c r="N20" s="84"/>
      <c r="O20" s="152" t="str">
        <f t="shared" si="5"/>
        <v>No</v>
      </c>
      <c r="P20" s="84"/>
      <c r="Q20" s="84"/>
      <c r="R20" s="171" t="str">
        <f t="shared" si="6"/>
        <v>No</v>
      </c>
      <c r="S20" s="125"/>
      <c r="T20" s="84"/>
      <c r="U20" s="84"/>
      <c r="V20" s="84"/>
      <c r="W20" s="84"/>
      <c r="X20" s="84"/>
      <c r="Y20" s="171" t="str">
        <f t="shared" si="3"/>
        <v>No</v>
      </c>
      <c r="Z20" s="175" t="str">
        <f t="shared" si="0"/>
        <v>No</v>
      </c>
      <c r="AA20" s="125"/>
      <c r="AB20" s="84"/>
      <c r="AC20" s="171" t="str">
        <f t="shared" si="1"/>
        <v>No</v>
      </c>
      <c r="AD20" s="181" t="str">
        <f t="shared" si="7"/>
        <v>No</v>
      </c>
      <c r="AE20" s="171" t="str">
        <f t="shared" si="4"/>
        <v>No</v>
      </c>
      <c r="AF20" s="175" t="str">
        <f t="shared" si="8"/>
        <v/>
      </c>
    </row>
    <row r="21" spans="1:39" s="14" customFormat="1" ht="30" customHeight="1" x14ac:dyDescent="0.25">
      <c r="A21" s="164">
        <v>9</v>
      </c>
      <c r="B21" s="125"/>
      <c r="C21" s="84"/>
      <c r="D21" s="84"/>
      <c r="E21" s="84"/>
      <c r="F21" s="84"/>
      <c r="G21" s="84"/>
      <c r="H21" s="84"/>
      <c r="I21" s="84"/>
      <c r="J21" s="84"/>
      <c r="K21" s="136"/>
      <c r="L21" s="125"/>
      <c r="M21" s="84"/>
      <c r="N21" s="84"/>
      <c r="O21" s="152" t="str">
        <f t="shared" si="5"/>
        <v>No</v>
      </c>
      <c r="P21" s="84"/>
      <c r="Q21" s="84"/>
      <c r="R21" s="171" t="str">
        <f t="shared" si="6"/>
        <v>No</v>
      </c>
      <c r="S21" s="125"/>
      <c r="T21" s="84"/>
      <c r="U21" s="84"/>
      <c r="V21" s="84"/>
      <c r="W21" s="84"/>
      <c r="X21" s="84"/>
      <c r="Y21" s="171" t="str">
        <f t="shared" si="3"/>
        <v>No</v>
      </c>
      <c r="Z21" s="175" t="str">
        <f t="shared" si="0"/>
        <v>No</v>
      </c>
      <c r="AA21" s="125"/>
      <c r="AB21" s="84"/>
      <c r="AC21" s="171" t="str">
        <f t="shared" si="1"/>
        <v>No</v>
      </c>
      <c r="AD21" s="181" t="str">
        <f t="shared" si="7"/>
        <v>No</v>
      </c>
      <c r="AE21" s="171" t="str">
        <f t="shared" si="4"/>
        <v>No</v>
      </c>
      <c r="AF21" s="175" t="str">
        <f t="shared" si="8"/>
        <v/>
      </c>
    </row>
    <row r="22" spans="1:39" s="14" customFormat="1" ht="30" customHeight="1" thickBot="1" x14ac:dyDescent="0.3">
      <c r="A22" s="164">
        <v>10</v>
      </c>
      <c r="B22" s="127"/>
      <c r="C22" s="128"/>
      <c r="D22" s="128"/>
      <c r="E22" s="128"/>
      <c r="F22" s="128"/>
      <c r="G22" s="128"/>
      <c r="H22" s="128"/>
      <c r="I22" s="128"/>
      <c r="J22" s="128"/>
      <c r="K22" s="137"/>
      <c r="L22" s="127"/>
      <c r="M22" s="128"/>
      <c r="N22" s="128"/>
      <c r="O22" s="172" t="str">
        <f t="shared" si="5"/>
        <v>No</v>
      </c>
      <c r="P22" s="128"/>
      <c r="Q22" s="128"/>
      <c r="R22" s="173" t="str">
        <f t="shared" si="6"/>
        <v>No</v>
      </c>
      <c r="S22" s="127"/>
      <c r="T22" s="128"/>
      <c r="U22" s="128"/>
      <c r="V22" s="128"/>
      <c r="W22" s="128"/>
      <c r="X22" s="128"/>
      <c r="Y22" s="173" t="str">
        <f t="shared" si="3"/>
        <v>No</v>
      </c>
      <c r="Z22" s="176" t="str">
        <f t="shared" si="0"/>
        <v>No</v>
      </c>
      <c r="AA22" s="127"/>
      <c r="AB22" s="128"/>
      <c r="AC22" s="184" t="str">
        <f t="shared" si="1"/>
        <v>No</v>
      </c>
      <c r="AD22" s="182" t="str">
        <f t="shared" si="7"/>
        <v>No</v>
      </c>
      <c r="AE22" s="173" t="str">
        <f t="shared" si="4"/>
        <v>No</v>
      </c>
      <c r="AF22" s="176" t="str">
        <f t="shared" si="8"/>
        <v/>
      </c>
    </row>
    <row r="23" spans="1:39" s="18" customFormat="1" x14ac:dyDescent="0.25">
      <c r="A23" s="15"/>
      <c r="B23" s="15"/>
      <c r="C23" s="15"/>
      <c r="D23" s="15"/>
      <c r="E23" s="15"/>
      <c r="F23" s="15"/>
      <c r="G23" s="15"/>
      <c r="H23" s="15"/>
      <c r="I23" s="15"/>
      <c r="J23" s="15"/>
      <c r="K23" s="15"/>
      <c r="L23" s="16"/>
      <c r="M23" s="16"/>
      <c r="N23" s="16"/>
      <c r="O23" s="17"/>
      <c r="P23" s="16"/>
      <c r="Q23" s="16"/>
      <c r="R23" s="17"/>
      <c r="S23" s="16"/>
      <c r="T23" s="16"/>
      <c r="U23" s="16"/>
      <c r="V23" s="16"/>
      <c r="W23" s="16"/>
      <c r="X23" s="16"/>
      <c r="Y23" s="17"/>
      <c r="Z23" s="17"/>
      <c r="AA23" s="16"/>
      <c r="AB23" s="16"/>
      <c r="AC23" s="17"/>
      <c r="AD23" s="17"/>
      <c r="AE23" s="17"/>
      <c r="AF23" s="17"/>
    </row>
    <row r="24" spans="1:39" s="42" customFormat="1" x14ac:dyDescent="0.25">
      <c r="B24" s="43" t="s">
        <v>68</v>
      </c>
      <c r="C24" s="44"/>
      <c r="D24" s="44"/>
      <c r="E24" s="44"/>
      <c r="F24" s="44"/>
      <c r="G24" s="44"/>
      <c r="H24" s="44"/>
      <c r="I24" s="44"/>
      <c r="J24" s="44"/>
      <c r="K24" s="44"/>
      <c r="L24" s="43" t="s">
        <v>68</v>
      </c>
      <c r="M24" s="44"/>
      <c r="N24" s="44"/>
      <c r="O24" s="44"/>
      <c r="P24" s="44"/>
      <c r="Q24" s="44"/>
      <c r="R24" s="44"/>
      <c r="S24" s="43" t="s">
        <v>68</v>
      </c>
      <c r="T24" s="44"/>
      <c r="U24" s="44"/>
      <c r="V24" s="44"/>
      <c r="W24" s="44"/>
      <c r="X24" s="44"/>
      <c r="Y24" s="44"/>
      <c r="Z24" s="44"/>
      <c r="AA24" s="43" t="s">
        <v>68</v>
      </c>
      <c r="AB24" s="44"/>
      <c r="AC24" s="44"/>
      <c r="AD24" s="44"/>
      <c r="AE24" s="44"/>
      <c r="AF24" s="44"/>
      <c r="AG24" s="44"/>
      <c r="AH24" s="44"/>
      <c r="AI24" s="44"/>
      <c r="AJ24" s="44"/>
      <c r="AK24" s="44"/>
      <c r="AL24" s="44"/>
      <c r="AM24" s="44"/>
    </row>
    <row r="25" spans="1:39" s="42" customFormat="1" x14ac:dyDescent="0.25">
      <c r="B25" s="43" t="s">
        <v>69</v>
      </c>
      <c r="C25" s="44"/>
      <c r="D25" s="44"/>
      <c r="E25" s="44"/>
      <c r="F25" s="44"/>
      <c r="G25" s="44"/>
      <c r="H25" s="44"/>
      <c r="I25" s="44"/>
      <c r="J25" s="44"/>
      <c r="K25" s="44"/>
      <c r="L25" s="43" t="s">
        <v>69</v>
      </c>
      <c r="M25" s="44"/>
      <c r="N25" s="44"/>
      <c r="O25" s="44"/>
      <c r="P25" s="44"/>
      <c r="Q25" s="44"/>
      <c r="R25" s="44"/>
      <c r="S25" s="43" t="s">
        <v>69</v>
      </c>
      <c r="T25" s="44"/>
      <c r="U25" s="44"/>
      <c r="V25" s="44"/>
      <c r="W25" s="44"/>
      <c r="X25" s="44"/>
      <c r="Y25" s="44"/>
      <c r="Z25" s="44"/>
      <c r="AA25" s="43" t="s">
        <v>69</v>
      </c>
      <c r="AB25" s="44"/>
      <c r="AC25" s="44"/>
      <c r="AD25" s="44"/>
      <c r="AE25" s="44"/>
      <c r="AF25" s="44"/>
      <c r="AG25" s="44"/>
      <c r="AH25" s="44"/>
      <c r="AI25" s="44"/>
      <c r="AJ25" s="44"/>
      <c r="AK25" s="44"/>
      <c r="AL25" s="44"/>
      <c r="AM25" s="44"/>
    </row>
    <row r="31" spans="1:39" x14ac:dyDescent="0.25">
      <c r="B31" s="1"/>
    </row>
    <row r="32" spans="1:39" x14ac:dyDescent="0.25">
      <c r="B32" s="3"/>
      <c r="F32" s="3"/>
    </row>
    <row r="33" spans="2:23" x14ac:dyDescent="0.25">
      <c r="D33" s="3"/>
      <c r="U33" s="13"/>
    </row>
    <row r="34" spans="2:23" x14ac:dyDescent="0.25">
      <c r="D34" s="3"/>
    </row>
    <row r="35" spans="2:23" x14ac:dyDescent="0.25">
      <c r="D35" s="1"/>
    </row>
    <row r="36" spans="2:23" x14ac:dyDescent="0.25">
      <c r="B36" s="1"/>
    </row>
    <row r="37" spans="2:23" x14ac:dyDescent="0.25">
      <c r="B37" s="1"/>
    </row>
    <row r="38" spans="2:23" x14ac:dyDescent="0.25">
      <c r="B38" s="3"/>
    </row>
    <row r="39" spans="2:23" x14ac:dyDescent="0.25">
      <c r="B39" s="4"/>
    </row>
    <row r="40" spans="2:23" x14ac:dyDescent="0.25">
      <c r="B40" s="4"/>
      <c r="W40" s="13"/>
    </row>
    <row r="41" spans="2:23" x14ac:dyDescent="0.25">
      <c r="B41" s="1"/>
    </row>
    <row r="42" spans="2:23" x14ac:dyDescent="0.25">
      <c r="B42" s="4"/>
    </row>
    <row r="43" spans="2:23" x14ac:dyDescent="0.25">
      <c r="C43" s="4"/>
    </row>
    <row r="44" spans="2:23" x14ac:dyDescent="0.25">
      <c r="B44" s="3"/>
    </row>
    <row r="50" spans="2:2" x14ac:dyDescent="0.25">
      <c r="B50" s="3"/>
    </row>
    <row r="53" spans="2:2" x14ac:dyDescent="0.25">
      <c r="B53" s="1"/>
    </row>
  </sheetData>
  <mergeCells count="7">
    <mergeCell ref="A8:K8"/>
    <mergeCell ref="L8:R8"/>
    <mergeCell ref="S8:Y8"/>
    <mergeCell ref="M10:O10"/>
    <mergeCell ref="AA10:AC10"/>
    <mergeCell ref="S9:W9"/>
    <mergeCell ref="S10:W10"/>
  </mergeCells>
  <dataValidations count="1">
    <dataValidation type="list" allowBlank="1" showInputMessage="1" showErrorMessage="1" sqref="L13:N23 AA13:AB23 S13:X23 P13:Q23">
      <formula1>$AG$6:$AG$7</formula1>
    </dataValidation>
  </dataValidations>
  <printOptions horizontalCentered="1"/>
  <pageMargins left="0.7" right="0.7" top="0.75" bottom="0.75" header="0.3" footer="0.3"/>
  <pageSetup scale="90" orientation="landscape" r:id="rId1"/>
  <colBreaks count="3" manualBreakCount="3">
    <brk id="11" max="1048575" man="1"/>
    <brk id="18" max="1048575" man="1"/>
    <brk id="26"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5BAA7"/>
  </sheetPr>
  <dimension ref="A6:X38"/>
  <sheetViews>
    <sheetView zoomScaleNormal="100" zoomScaleSheetLayoutView="100" workbookViewId="0">
      <selection activeCell="B13" sqref="B13"/>
    </sheetView>
  </sheetViews>
  <sheetFormatPr defaultRowHeight="13.2" x14ac:dyDescent="0.25"/>
  <cols>
    <col min="1" max="1" width="3.33203125" customWidth="1"/>
    <col min="2" max="2" width="12" customWidth="1"/>
    <col min="3" max="3" width="11.6640625" customWidth="1"/>
    <col min="4" max="4" width="11" customWidth="1"/>
    <col min="6" max="6" width="25.33203125" bestFit="1" customWidth="1"/>
    <col min="9" max="9" width="10.33203125" bestFit="1" customWidth="1"/>
    <col min="10" max="10" width="16.6640625" bestFit="1" customWidth="1"/>
    <col min="11" max="11" width="9.33203125" customWidth="1"/>
    <col min="12" max="12" width="2.33203125" customWidth="1"/>
    <col min="13" max="13" width="13" customWidth="1"/>
    <col min="14" max="14" width="9.44140625" bestFit="1" customWidth="1"/>
    <col min="15" max="15" width="10.6640625" customWidth="1"/>
    <col min="16" max="16" width="19.6640625" customWidth="1"/>
    <col min="19" max="19" width="22.109375" customWidth="1"/>
  </cols>
  <sheetData>
    <row r="6" spans="1:19" ht="16.8" x14ac:dyDescent="0.3">
      <c r="B6" s="116" t="s">
        <v>98</v>
      </c>
    </row>
    <row r="7" spans="1:19" ht="13.8" thickBot="1" x14ac:dyDescent="0.3"/>
    <row r="8" spans="1:19" ht="15.6" x14ac:dyDescent="0.3">
      <c r="A8" s="186" t="s">
        <v>81</v>
      </c>
      <c r="B8" s="187"/>
      <c r="C8" s="187"/>
      <c r="D8" s="187"/>
      <c r="E8" s="187"/>
      <c r="F8" s="187"/>
      <c r="G8" s="187"/>
      <c r="H8" s="187"/>
      <c r="I8" s="187"/>
      <c r="J8" s="187"/>
      <c r="K8" s="187"/>
      <c r="L8" s="67"/>
      <c r="M8" s="47"/>
      <c r="N8" s="47"/>
      <c r="O8" s="47"/>
      <c r="P8" s="53"/>
      <c r="Q8" s="54"/>
      <c r="R8" s="54"/>
      <c r="S8" s="55"/>
    </row>
    <row r="9" spans="1:19" ht="15.6" x14ac:dyDescent="0.3">
      <c r="A9" s="24"/>
      <c r="B9" s="25"/>
      <c r="C9" s="25"/>
      <c r="D9" s="25"/>
      <c r="E9" s="25"/>
      <c r="F9" s="25"/>
      <c r="G9" s="25"/>
      <c r="H9" s="25"/>
      <c r="I9" s="25"/>
      <c r="J9" s="25"/>
      <c r="K9" s="25"/>
      <c r="L9" s="68"/>
      <c r="M9" s="49"/>
      <c r="N9" s="49"/>
      <c r="O9" s="49"/>
      <c r="P9" s="56"/>
      <c r="Q9" s="49"/>
      <c r="R9" s="49"/>
      <c r="S9" s="57"/>
    </row>
    <row r="10" spans="1:19" ht="16.2" thickBot="1" x14ac:dyDescent="0.35">
      <c r="A10" s="24"/>
      <c r="B10" s="25"/>
      <c r="C10" s="25"/>
      <c r="D10" s="25"/>
      <c r="E10" s="25"/>
      <c r="F10" s="25"/>
      <c r="G10" s="25"/>
      <c r="H10" s="25"/>
      <c r="I10" s="25"/>
      <c r="J10" s="25"/>
      <c r="K10" s="25"/>
      <c r="L10" s="69"/>
      <c r="M10" s="49"/>
      <c r="N10" s="49"/>
      <c r="O10" s="49"/>
      <c r="P10" s="64"/>
      <c r="Q10" s="65"/>
      <c r="R10" s="65"/>
      <c r="S10" s="66"/>
    </row>
    <row r="11" spans="1:19" s="14" customFormat="1" ht="35.1" customHeight="1" thickBot="1" x14ac:dyDescent="0.3">
      <c r="A11" s="78"/>
      <c r="B11" s="78" t="s">
        <v>0</v>
      </c>
      <c r="C11" s="79" t="s">
        <v>5</v>
      </c>
      <c r="D11" s="79" t="s">
        <v>11</v>
      </c>
      <c r="E11" s="79" t="s">
        <v>12</v>
      </c>
      <c r="F11" s="79" t="s">
        <v>6</v>
      </c>
      <c r="G11" s="79" t="s">
        <v>71</v>
      </c>
      <c r="H11" s="80" t="s">
        <v>72</v>
      </c>
      <c r="I11" s="80" t="s">
        <v>73</v>
      </c>
      <c r="J11" s="79" t="s">
        <v>7</v>
      </c>
      <c r="K11" s="81" t="s">
        <v>4</v>
      </c>
      <c r="L11" s="74"/>
      <c r="M11" s="70" t="s">
        <v>82</v>
      </c>
      <c r="N11" s="71" t="s">
        <v>83</v>
      </c>
      <c r="O11" s="73" t="s">
        <v>84</v>
      </c>
      <c r="P11" s="193" t="s">
        <v>85</v>
      </c>
      <c r="Q11" s="194"/>
      <c r="R11" s="194"/>
      <c r="S11" s="195"/>
    </row>
    <row r="12" spans="1:19" s="14" customFormat="1" ht="30" customHeight="1" x14ac:dyDescent="0.25">
      <c r="A12" s="82">
        <v>1</v>
      </c>
      <c r="B12" s="52" t="str">
        <f>IF('Lessee - Decision Tree 87'!$AE13="Yes",'Lessee - Decision Tree 87'!B13,"")</f>
        <v>215-8506</v>
      </c>
      <c r="C12" s="51" t="str">
        <f>IF('Lessee - Decision Tree 87'!$AE13="Yes",'Lessee - Decision Tree 87'!C13,"")</f>
        <v>Bus Co 123</v>
      </c>
      <c r="D12" s="51" t="str">
        <f>IF('Lessee - Decision Tree 87'!$AE13="Yes",'Lessee - Decision Tree 87'!D13,"")</f>
        <v>5 buses</v>
      </c>
      <c r="E12" s="51" t="str">
        <f>IF('Lessee - Decision Tree 87'!$AE13="Yes",'Lessee - Decision Tree 87'!E13,"")</f>
        <v>5 years</v>
      </c>
      <c r="F12" s="51" t="str">
        <f>IF('Lessee - Decision Tree 87'!$AE13="Yes",'Lessee - Decision Tree 87'!F13,"")</f>
        <v>After 3 years, gov can cancel</v>
      </c>
      <c r="G12" s="51">
        <f>IF('Lessee - Decision Tree 87'!$AE13="Yes",'Lessee - Decision Tree 87'!G13,"")</f>
        <v>0</v>
      </c>
      <c r="H12" s="95">
        <f>IF('Lessee - Decision Tree 87'!$AE13="Yes",'Lessee - Decision Tree 87'!H13,"")</f>
        <v>44197</v>
      </c>
      <c r="I12" s="95">
        <f>IF('Lessee - Decision Tree 87'!$AE13="Yes",'Lessee - Decision Tree 87'!I13,"")</f>
        <v>46023</v>
      </c>
      <c r="J12" s="96">
        <f>IF('Lessee - Decision Tree 87'!$AE13="Yes",'Lessee - Decision Tree 87'!J13,"")</f>
        <v>120000</v>
      </c>
      <c r="K12" s="139">
        <f>IF('Lessee - Decision Tree 87'!$AE13="Yes",'Lessee - Decision Tree 87'!K13,"")</f>
        <v>60000</v>
      </c>
      <c r="L12" s="140"/>
      <c r="M12" s="141">
        <v>0.06</v>
      </c>
      <c r="N12" s="142">
        <v>2000</v>
      </c>
      <c r="O12" s="143">
        <f>12*5</f>
        <v>60</v>
      </c>
      <c r="P12" s="196" t="str">
        <f>IF('Lessee - Decision Tree 87'!$AE13="Yes","Record Lease Asset and Lease Liability (Short term and long term.)","")</f>
        <v>Record Lease Asset and Lease Liability (Short term and long term.)</v>
      </c>
      <c r="Q12" s="197"/>
      <c r="R12" s="197"/>
      <c r="S12" s="198"/>
    </row>
    <row r="13" spans="1:19" s="14" customFormat="1" ht="30" customHeight="1" x14ac:dyDescent="0.25">
      <c r="A13" s="82">
        <v>2</v>
      </c>
      <c r="B13" s="51" t="str">
        <f>IF('Lessee - Decision Tree 87'!$AE14="Yes",'Lessee - Decision Tree 87'!B14,"")</f>
        <v/>
      </c>
      <c r="C13" s="51" t="str">
        <f>IF('Lessee - Decision Tree 87'!$AE14="Yes",'Lessee - Decision Tree 87'!C14,"")</f>
        <v/>
      </c>
      <c r="D13" s="51" t="str">
        <f>IF('Lessee - Decision Tree 87'!$AE14="Yes",'Lessee - Decision Tree 87'!D14,"")</f>
        <v/>
      </c>
      <c r="E13" s="51" t="str">
        <f>IF('Lessee - Decision Tree 87'!$AE14="Yes",'Lessee - Decision Tree 87'!E14,"")</f>
        <v/>
      </c>
      <c r="F13" s="51" t="str">
        <f>IF('Lessee - Decision Tree 87'!$AE14="Yes",'Lessee - Decision Tree 87'!F14,"")</f>
        <v/>
      </c>
      <c r="G13" s="51" t="str">
        <f>IF('Lessee - Decision Tree 87'!$AE14="Yes",'Lessee - Decision Tree 87'!G14,"")</f>
        <v/>
      </c>
      <c r="H13" s="51" t="str">
        <f>IF('Lessee - Decision Tree 87'!$AE14="Yes",'Lessee - Decision Tree 87'!H14,"")</f>
        <v/>
      </c>
      <c r="I13" s="51" t="str">
        <f>IF('Lessee - Decision Tree 87'!$AE14="Yes",'Lessee - Decision Tree 87'!I14,"")</f>
        <v/>
      </c>
      <c r="J13" s="96" t="str">
        <f>IF('Lessee - Decision Tree 87'!$AE14="Yes",'Lessee - Decision Tree 87'!J14,"")</f>
        <v/>
      </c>
      <c r="K13" s="139" t="str">
        <f>IF('Lessee - Decision Tree 87'!$AE14="Yes",'Lessee - Decision Tree 87'!K14,"")</f>
        <v/>
      </c>
      <c r="L13" s="140"/>
      <c r="M13" s="141"/>
      <c r="N13" s="142"/>
      <c r="O13" s="143"/>
      <c r="P13" s="196" t="str">
        <f>IF('Lessee - Decision Tree 87'!$AE14="Yes","Record Lease Asset and Lease Liability (Short term and long term.)","")</f>
        <v/>
      </c>
      <c r="Q13" s="197"/>
      <c r="R13" s="197"/>
      <c r="S13" s="198"/>
    </row>
    <row r="14" spans="1:19" s="14" customFormat="1" ht="30" customHeight="1" x14ac:dyDescent="0.25">
      <c r="A14" s="82">
        <v>3</v>
      </c>
      <c r="B14" s="51" t="str">
        <f>IF('Lessee - Decision Tree 87'!$AE15="Yes",'Lessee - Decision Tree 87'!B15,"")</f>
        <v/>
      </c>
      <c r="C14" s="51" t="str">
        <f>IF('Lessee - Decision Tree 87'!$AE15="Yes",'Lessee - Decision Tree 87'!C15,"")</f>
        <v/>
      </c>
      <c r="D14" s="51" t="str">
        <f>IF('Lessee - Decision Tree 87'!$AE15="Yes",'Lessee - Decision Tree 87'!D15,"")</f>
        <v/>
      </c>
      <c r="E14" s="51" t="str">
        <f>IF('Lessee - Decision Tree 87'!$AE15="Yes",'Lessee - Decision Tree 87'!E15,"")</f>
        <v/>
      </c>
      <c r="F14" s="51" t="str">
        <f>IF('Lessee - Decision Tree 87'!$AE15="Yes",'Lessee - Decision Tree 87'!F15,"")</f>
        <v/>
      </c>
      <c r="G14" s="95" t="str">
        <f>IF('Lessee - Decision Tree 87'!$AE15="Yes",'Lessee - Decision Tree 87'!G15,"")</f>
        <v/>
      </c>
      <c r="H14" s="95" t="str">
        <f>IF('Lessee - Decision Tree 87'!$AE15="Yes",'Lessee - Decision Tree 87'!H15,"")</f>
        <v/>
      </c>
      <c r="I14" s="95" t="str">
        <f>IF('Lessee - Decision Tree 87'!$AE15="Yes",'Lessee - Decision Tree 87'!I15,"")</f>
        <v/>
      </c>
      <c r="J14" s="51" t="str">
        <f>IF('Lessee - Decision Tree 87'!$AE15="Yes",'Lessee - Decision Tree 87'!J15,"")</f>
        <v/>
      </c>
      <c r="K14" s="144" t="str">
        <f>IF('Lessee - Decision Tree 87'!$AE15="Yes",'Lessee - Decision Tree 87'!K15,"")</f>
        <v/>
      </c>
      <c r="L14" s="145"/>
      <c r="M14" s="141"/>
      <c r="N14" s="142"/>
      <c r="O14" s="143"/>
      <c r="P14" s="196" t="str">
        <f>IF('Lessee - Decision Tree 87'!$AE15="Yes","Record Lease Asset and Lease Liability (Short term and long term.)","")</f>
        <v/>
      </c>
      <c r="Q14" s="197"/>
      <c r="R14" s="197"/>
      <c r="S14" s="198"/>
    </row>
    <row r="15" spans="1:19" s="14" customFormat="1" ht="30" customHeight="1" x14ac:dyDescent="0.25">
      <c r="A15" s="82">
        <v>4</v>
      </c>
      <c r="B15" s="51" t="str">
        <f>IF('Lessee - Decision Tree 87'!$AE16="Yes",'Lessee - Decision Tree 87'!B16,"")</f>
        <v/>
      </c>
      <c r="C15" s="51" t="str">
        <f>IF('Lessee - Decision Tree 87'!$AE16="Yes",'Lessee - Decision Tree 87'!C16,"")</f>
        <v/>
      </c>
      <c r="D15" s="51" t="str">
        <f>IF('Lessee - Decision Tree 87'!$AE16="Yes",'Lessee - Decision Tree 87'!D16,"")</f>
        <v/>
      </c>
      <c r="E15" s="51" t="str">
        <f>IF('Lessee - Decision Tree 87'!$AE16="Yes",'Lessee - Decision Tree 87'!E16,"")</f>
        <v/>
      </c>
      <c r="F15" s="51" t="str">
        <f>IF('Lessee - Decision Tree 87'!$AE16="Yes",'Lessee - Decision Tree 87'!F16,"")</f>
        <v/>
      </c>
      <c r="G15" s="51" t="str">
        <f>IF('Lessee - Decision Tree 87'!$AE16="Yes",'Lessee - Decision Tree 87'!G16,"")</f>
        <v/>
      </c>
      <c r="H15" s="51" t="str">
        <f>IF('Lessee - Decision Tree 87'!$AE16="Yes",'Lessee - Decision Tree 87'!H16,"")</f>
        <v/>
      </c>
      <c r="I15" s="51" t="str">
        <f>IF('Lessee - Decision Tree 87'!$AE16="Yes",'Lessee - Decision Tree 87'!I16,"")</f>
        <v/>
      </c>
      <c r="J15" s="51" t="str">
        <f>IF('Lessee - Decision Tree 87'!$AE16="Yes",'Lessee - Decision Tree 87'!J16,"")</f>
        <v/>
      </c>
      <c r="K15" s="144" t="str">
        <f>IF('Lessee - Decision Tree 87'!$AE16="Yes",'Lessee - Decision Tree 87'!K16,"")</f>
        <v/>
      </c>
      <c r="L15" s="145"/>
      <c r="M15" s="141"/>
      <c r="N15" s="142"/>
      <c r="O15" s="143"/>
      <c r="P15" s="196" t="str">
        <f>IF('Lessee - Decision Tree 87'!$AE16="Yes","Record Lease Asset and Lease Liability (Short term and long term.)","")</f>
        <v/>
      </c>
      <c r="Q15" s="197"/>
      <c r="R15" s="197"/>
      <c r="S15" s="198"/>
    </row>
    <row r="16" spans="1:19" s="14" customFormat="1" ht="30" customHeight="1" x14ac:dyDescent="0.25">
      <c r="A16" s="82">
        <v>5</v>
      </c>
      <c r="B16" s="51" t="str">
        <f>IF('Lessee - Decision Tree 87'!$AE17="Yes",'Lessee - Decision Tree 87'!B17,"")</f>
        <v/>
      </c>
      <c r="C16" s="51" t="str">
        <f>IF('Lessee - Decision Tree 87'!$AE17="Yes",'Lessee - Decision Tree 87'!C17,"")</f>
        <v/>
      </c>
      <c r="D16" s="51" t="str">
        <f>IF('Lessee - Decision Tree 87'!$AE17="Yes",'Lessee - Decision Tree 87'!D17,"")</f>
        <v/>
      </c>
      <c r="E16" s="51" t="str">
        <f>IF('Lessee - Decision Tree 87'!$AE17="Yes",'Lessee - Decision Tree 87'!E17,"")</f>
        <v/>
      </c>
      <c r="F16" s="51" t="str">
        <f>IF('Lessee - Decision Tree 87'!$AE17="Yes",'Lessee - Decision Tree 87'!F17,"")</f>
        <v/>
      </c>
      <c r="G16" s="51" t="str">
        <f>IF('Lessee - Decision Tree 87'!$AE17="Yes",'Lessee - Decision Tree 87'!G17,"")</f>
        <v/>
      </c>
      <c r="H16" s="51" t="str">
        <f>IF('Lessee - Decision Tree 87'!$AE17="Yes",'Lessee - Decision Tree 87'!H17,"")</f>
        <v/>
      </c>
      <c r="I16" s="51" t="str">
        <f>IF('Lessee - Decision Tree 87'!$AE17="Yes",'Lessee - Decision Tree 87'!I17,"")</f>
        <v/>
      </c>
      <c r="J16" s="51" t="str">
        <f>IF('Lessee - Decision Tree 87'!$AE17="Yes",'Lessee - Decision Tree 87'!J17,"")</f>
        <v/>
      </c>
      <c r="K16" s="144" t="str">
        <f>IF('Lessee - Decision Tree 87'!$AE17="Yes",'Lessee - Decision Tree 87'!K17,"")</f>
        <v/>
      </c>
      <c r="L16" s="145"/>
      <c r="M16" s="141"/>
      <c r="N16" s="142"/>
      <c r="O16" s="143"/>
      <c r="P16" s="196" t="str">
        <f>IF('Lessee - Decision Tree 87'!$AE17="Yes","Record Lease Asset and Lease Liability (Short term and long term.)","")</f>
        <v/>
      </c>
      <c r="Q16" s="197"/>
      <c r="R16" s="197"/>
      <c r="S16" s="198"/>
    </row>
    <row r="17" spans="1:24" s="14" customFormat="1" ht="30" customHeight="1" x14ac:dyDescent="0.25">
      <c r="A17" s="82">
        <v>6</v>
      </c>
      <c r="B17" s="51" t="str">
        <f>IF('Lessee - Decision Tree 87'!$AE18="Yes",'Lessee - Decision Tree 87'!B18,"")</f>
        <v/>
      </c>
      <c r="C17" s="51" t="str">
        <f>IF('Lessee - Decision Tree 87'!$AE18="Yes",'Lessee - Decision Tree 87'!C18,"")</f>
        <v/>
      </c>
      <c r="D17" s="51" t="str">
        <f>IF('Lessee - Decision Tree 87'!$AE18="Yes",'Lessee - Decision Tree 87'!D18,"")</f>
        <v/>
      </c>
      <c r="E17" s="51" t="str">
        <f>IF('Lessee - Decision Tree 87'!$AE18="Yes",'Lessee - Decision Tree 87'!E18,"")</f>
        <v/>
      </c>
      <c r="F17" s="51" t="str">
        <f>IF('Lessee - Decision Tree 87'!$AE18="Yes",'Lessee - Decision Tree 87'!F18,"")</f>
        <v/>
      </c>
      <c r="G17" s="51" t="str">
        <f>IF('Lessee - Decision Tree 87'!$AE18="Yes",'Lessee - Decision Tree 87'!G18,"")</f>
        <v/>
      </c>
      <c r="H17" s="51" t="str">
        <f>IF('Lessee - Decision Tree 87'!$AE18="Yes",'Lessee - Decision Tree 87'!H18,"")</f>
        <v/>
      </c>
      <c r="I17" s="51" t="str">
        <f>IF('Lessee - Decision Tree 87'!$AE18="Yes",'Lessee - Decision Tree 87'!I18,"")</f>
        <v/>
      </c>
      <c r="J17" s="51" t="str">
        <f>IF('Lessee - Decision Tree 87'!$AE18="Yes",'Lessee - Decision Tree 87'!J18,"")</f>
        <v/>
      </c>
      <c r="K17" s="144" t="str">
        <f>IF('Lessee - Decision Tree 87'!$AE18="Yes",'Lessee - Decision Tree 87'!K18,"")</f>
        <v/>
      </c>
      <c r="L17" s="145"/>
      <c r="M17" s="141"/>
      <c r="N17" s="142"/>
      <c r="O17" s="143"/>
      <c r="P17" s="196" t="str">
        <f>IF('Lessee - Decision Tree 87'!$AE18="Yes","Record Lease Asset and Lease Liability (Short term and long term.)","")</f>
        <v/>
      </c>
      <c r="Q17" s="197"/>
      <c r="R17" s="197"/>
      <c r="S17" s="198"/>
    </row>
    <row r="18" spans="1:24" s="14" customFormat="1" ht="30" customHeight="1" x14ac:dyDescent="0.25">
      <c r="A18" s="82">
        <v>7</v>
      </c>
      <c r="B18" s="51" t="str">
        <f>IF('Lessee - Decision Tree 87'!$AE19="Yes",'Lessee - Decision Tree 87'!B19,"")</f>
        <v/>
      </c>
      <c r="C18" s="51" t="str">
        <f>IF('Lessee - Decision Tree 87'!$AE19="Yes",'Lessee - Decision Tree 87'!C19,"")</f>
        <v/>
      </c>
      <c r="D18" s="51" t="str">
        <f>IF('Lessee - Decision Tree 87'!$AE19="Yes",'Lessee - Decision Tree 87'!D19,"")</f>
        <v/>
      </c>
      <c r="E18" s="51" t="str">
        <f>IF('Lessee - Decision Tree 87'!$AE19="Yes",'Lessee - Decision Tree 87'!E19,"")</f>
        <v/>
      </c>
      <c r="F18" s="51" t="str">
        <f>IF('Lessee - Decision Tree 87'!$AE19="Yes",'Lessee - Decision Tree 87'!F19,"")</f>
        <v/>
      </c>
      <c r="G18" s="51" t="str">
        <f>IF('Lessee - Decision Tree 87'!$AE19="Yes",'Lessee - Decision Tree 87'!G19,"")</f>
        <v/>
      </c>
      <c r="H18" s="51" t="str">
        <f>IF('Lessee - Decision Tree 87'!$AE19="Yes",'Lessee - Decision Tree 87'!H19,"")</f>
        <v/>
      </c>
      <c r="I18" s="51" t="str">
        <f>IF('Lessee - Decision Tree 87'!$AE19="Yes",'Lessee - Decision Tree 87'!I19,"")</f>
        <v/>
      </c>
      <c r="J18" s="51" t="str">
        <f>IF('Lessee - Decision Tree 87'!$AE19="Yes",'Lessee - Decision Tree 87'!J19,"")</f>
        <v/>
      </c>
      <c r="K18" s="144" t="str">
        <f>IF('Lessee - Decision Tree 87'!$AE19="Yes",'Lessee - Decision Tree 87'!K19,"")</f>
        <v/>
      </c>
      <c r="L18" s="145"/>
      <c r="M18" s="141"/>
      <c r="N18" s="142"/>
      <c r="O18" s="143"/>
      <c r="P18" s="196" t="str">
        <f>IF('Lessee - Decision Tree 87'!$AE19="Yes","Record Lease Asset and Lease Liability (Short term and long term.)","")</f>
        <v/>
      </c>
      <c r="Q18" s="197"/>
      <c r="R18" s="197"/>
      <c r="S18" s="198"/>
    </row>
    <row r="19" spans="1:24" s="14" customFormat="1" ht="30" customHeight="1" x14ac:dyDescent="0.25">
      <c r="A19" s="82">
        <v>8</v>
      </c>
      <c r="B19" s="51" t="str">
        <f>IF('Lessee - Decision Tree 87'!$AE20="Yes",'Lessee - Decision Tree 87'!B20,"")</f>
        <v/>
      </c>
      <c r="C19" s="51" t="str">
        <f>IF('Lessee - Decision Tree 87'!$AE20="Yes",'Lessee - Decision Tree 87'!C20,"")</f>
        <v/>
      </c>
      <c r="D19" s="51" t="str">
        <f>IF('Lessee - Decision Tree 87'!$AE20="Yes",'Lessee - Decision Tree 87'!D20,"")</f>
        <v/>
      </c>
      <c r="E19" s="51" t="str">
        <f>IF('Lessee - Decision Tree 87'!$AE20="Yes",'Lessee - Decision Tree 87'!E20,"")</f>
        <v/>
      </c>
      <c r="F19" s="51" t="str">
        <f>IF('Lessee - Decision Tree 87'!$AE20="Yes",'Lessee - Decision Tree 87'!F20,"")</f>
        <v/>
      </c>
      <c r="G19" s="51" t="str">
        <f>IF('Lessee - Decision Tree 87'!$AE20="Yes",'Lessee - Decision Tree 87'!G20,"")</f>
        <v/>
      </c>
      <c r="H19" s="51" t="str">
        <f>IF('Lessee - Decision Tree 87'!$AE20="Yes",'Lessee - Decision Tree 87'!H20,"")</f>
        <v/>
      </c>
      <c r="I19" s="51" t="str">
        <f>IF('Lessee - Decision Tree 87'!$AE20="Yes",'Lessee - Decision Tree 87'!I20,"")</f>
        <v/>
      </c>
      <c r="J19" s="51" t="str">
        <f>IF('Lessee - Decision Tree 87'!$AE20="Yes",'Lessee - Decision Tree 87'!J20,"")</f>
        <v/>
      </c>
      <c r="K19" s="144" t="str">
        <f>IF('Lessee - Decision Tree 87'!$AE20="Yes",'Lessee - Decision Tree 87'!K20,"")</f>
        <v/>
      </c>
      <c r="L19" s="145"/>
      <c r="M19" s="141"/>
      <c r="N19" s="142"/>
      <c r="O19" s="143"/>
      <c r="P19" s="196" t="str">
        <f>IF('Lessee - Decision Tree 87'!$AE20="Yes","Record Lease Asset and Lease Liability (Short term and long term.)","")</f>
        <v/>
      </c>
      <c r="Q19" s="197"/>
      <c r="R19" s="197"/>
      <c r="S19" s="198"/>
    </row>
    <row r="20" spans="1:24" s="14" customFormat="1" ht="30" customHeight="1" x14ac:dyDescent="0.25">
      <c r="A20" s="82">
        <v>9</v>
      </c>
      <c r="B20" s="51" t="str">
        <f>IF('Lessee - Decision Tree 87'!$AE21="Yes",'Lessee - Decision Tree 87'!B21,"")</f>
        <v/>
      </c>
      <c r="C20" s="51" t="str">
        <f>IF('Lessee - Decision Tree 87'!$AE21="Yes",'Lessee - Decision Tree 87'!C21,"")</f>
        <v/>
      </c>
      <c r="D20" s="51" t="str">
        <f>IF('Lessee - Decision Tree 87'!$AE21="Yes",'Lessee - Decision Tree 87'!D21,"")</f>
        <v/>
      </c>
      <c r="E20" s="51" t="str">
        <f>IF('Lessee - Decision Tree 87'!$AE21="Yes",'Lessee - Decision Tree 87'!E21,"")</f>
        <v/>
      </c>
      <c r="F20" s="51" t="str">
        <f>IF('Lessee - Decision Tree 87'!$AE21="Yes",'Lessee - Decision Tree 87'!F21,"")</f>
        <v/>
      </c>
      <c r="G20" s="51" t="str">
        <f>IF('Lessee - Decision Tree 87'!$AE21="Yes",'Lessee - Decision Tree 87'!G21,"")</f>
        <v/>
      </c>
      <c r="H20" s="51" t="str">
        <f>IF('Lessee - Decision Tree 87'!$AE21="Yes",'Lessee - Decision Tree 87'!H21,"")</f>
        <v/>
      </c>
      <c r="I20" s="51" t="str">
        <f>IF('Lessee - Decision Tree 87'!$AE21="Yes",'Lessee - Decision Tree 87'!I21,"")</f>
        <v/>
      </c>
      <c r="J20" s="51" t="str">
        <f>IF('Lessee - Decision Tree 87'!$AE21="Yes",'Lessee - Decision Tree 87'!J21,"")</f>
        <v/>
      </c>
      <c r="K20" s="144" t="str">
        <f>IF('Lessee - Decision Tree 87'!$AE21="Yes",'Lessee - Decision Tree 87'!K21,"")</f>
        <v/>
      </c>
      <c r="L20" s="145"/>
      <c r="M20" s="141"/>
      <c r="N20" s="142"/>
      <c r="O20" s="143"/>
      <c r="P20" s="196" t="str">
        <f>IF('Lessee - Decision Tree 87'!$AE21="Yes","Record Lease Asset and Lease Liability (Short term and long term.)","")</f>
        <v/>
      </c>
      <c r="Q20" s="197"/>
      <c r="R20" s="197"/>
      <c r="S20" s="198"/>
    </row>
    <row r="21" spans="1:24" s="14" customFormat="1" ht="30" customHeight="1" thickBot="1" x14ac:dyDescent="0.3">
      <c r="A21" s="83">
        <v>10</v>
      </c>
      <c r="B21" s="146" t="str">
        <f>IF('Lessee - Decision Tree 87'!$AE22="Yes",'Lessee - Decision Tree 87'!B22,"")</f>
        <v/>
      </c>
      <c r="C21" s="146" t="str">
        <f>IF('Lessee - Decision Tree 87'!$AE22="Yes",'Lessee - Decision Tree 87'!C22,"")</f>
        <v/>
      </c>
      <c r="D21" s="146" t="str">
        <f>IF('Lessee - Decision Tree 87'!$AE22="Yes",'Lessee - Decision Tree 87'!D22,"")</f>
        <v/>
      </c>
      <c r="E21" s="146" t="str">
        <f>IF('Lessee - Decision Tree 87'!$AE22="Yes",'Lessee - Decision Tree 87'!E22,"")</f>
        <v/>
      </c>
      <c r="F21" s="146" t="str">
        <f>IF('Lessee - Decision Tree 87'!$AE22="Yes",'Lessee - Decision Tree 87'!F22,"")</f>
        <v/>
      </c>
      <c r="G21" s="146" t="str">
        <f>IF('Lessee - Decision Tree 87'!$AE22="Yes",'Lessee - Decision Tree 87'!G22,"")</f>
        <v/>
      </c>
      <c r="H21" s="146" t="str">
        <f>IF('Lessee - Decision Tree 87'!$AE22="Yes",'Lessee - Decision Tree 87'!H22,"")</f>
        <v/>
      </c>
      <c r="I21" s="146" t="str">
        <f>IF('Lessee - Decision Tree 87'!$AE22="Yes",'Lessee - Decision Tree 87'!I22,"")</f>
        <v/>
      </c>
      <c r="J21" s="146" t="str">
        <f>IF('Lessee - Decision Tree 87'!$AE22="Yes",'Lessee - Decision Tree 87'!J22,"")</f>
        <v/>
      </c>
      <c r="K21" s="147" t="str">
        <f>IF('Lessee - Decision Tree 87'!$AE22="Yes",'Lessee - Decision Tree 87'!K22,"")</f>
        <v/>
      </c>
      <c r="L21" s="148"/>
      <c r="M21" s="149"/>
      <c r="N21" s="150"/>
      <c r="O21" s="151"/>
      <c r="P21" s="199" t="str">
        <f>IF('Lessee - Decision Tree 87'!$AE22="Yes","Record Lease Asset and Lease Liability (Short term and long term.)","")</f>
        <v/>
      </c>
      <c r="Q21" s="200"/>
      <c r="R21" s="200"/>
      <c r="S21" s="201"/>
    </row>
    <row r="22" spans="1:24" ht="20.100000000000001" customHeight="1" x14ac:dyDescent="0.25"/>
    <row r="23" spans="1:24" s="12" customFormat="1" ht="20.100000000000001" customHeight="1" x14ac:dyDescent="0.25">
      <c r="B23" s="114"/>
      <c r="M23" s="11" t="s">
        <v>66</v>
      </c>
    </row>
    <row r="24" spans="1:24" s="12" customFormat="1" ht="20.100000000000001" customHeight="1" x14ac:dyDescent="0.25">
      <c r="B24" s="115"/>
      <c r="K24" s="114"/>
      <c r="L24" s="112">
        <v>1</v>
      </c>
      <c r="M24" s="12" t="s">
        <v>55</v>
      </c>
    </row>
    <row r="25" spans="1:24" s="12" customFormat="1" ht="20.100000000000001" customHeight="1" x14ac:dyDescent="0.25">
      <c r="B25" s="115"/>
      <c r="K25" s="114"/>
      <c r="L25" s="112">
        <v>2</v>
      </c>
      <c r="M25" s="12" t="s">
        <v>54</v>
      </c>
    </row>
    <row r="26" spans="1:24" s="12" customFormat="1" ht="20.100000000000001" customHeight="1" x14ac:dyDescent="0.25">
      <c r="B26" s="11"/>
      <c r="K26" s="114"/>
      <c r="L26" s="112">
        <v>3</v>
      </c>
      <c r="M26" s="12" t="s">
        <v>56</v>
      </c>
    </row>
    <row r="27" spans="1:24" s="12" customFormat="1" ht="20.100000000000001" customHeight="1" x14ac:dyDescent="0.25">
      <c r="B27" s="115"/>
      <c r="K27" s="114"/>
      <c r="L27" s="112">
        <v>4</v>
      </c>
      <c r="M27" s="12" t="s">
        <v>57</v>
      </c>
    </row>
    <row r="28" spans="1:24" ht="20.100000000000001" customHeight="1" x14ac:dyDescent="0.25">
      <c r="C28" s="4"/>
    </row>
    <row r="29" spans="1:24" x14ac:dyDescent="0.25">
      <c r="B29" s="8" t="s">
        <v>68</v>
      </c>
      <c r="C29" s="9"/>
      <c r="D29" s="9"/>
      <c r="E29" s="9"/>
      <c r="F29" s="9"/>
      <c r="G29" s="9"/>
      <c r="H29" s="9"/>
      <c r="I29" s="9"/>
      <c r="J29" s="9"/>
      <c r="K29" s="9"/>
      <c r="L29" s="8" t="s">
        <v>68</v>
      </c>
      <c r="M29" s="9"/>
      <c r="N29" s="9"/>
      <c r="O29" s="9"/>
      <c r="P29" s="9"/>
      <c r="Q29" s="9"/>
      <c r="R29" s="9"/>
      <c r="S29" s="9"/>
      <c r="T29" s="9"/>
      <c r="U29" s="9"/>
      <c r="V29" s="9"/>
      <c r="W29" s="9"/>
      <c r="X29" s="9"/>
    </row>
    <row r="30" spans="1:24" x14ac:dyDescent="0.25">
      <c r="B30" s="8" t="s">
        <v>69</v>
      </c>
      <c r="C30" s="9"/>
      <c r="D30" s="9"/>
      <c r="E30" s="9"/>
      <c r="F30" s="9"/>
      <c r="G30" s="9"/>
      <c r="H30" s="9"/>
      <c r="I30" s="9"/>
      <c r="J30" s="9"/>
      <c r="K30" s="9"/>
      <c r="L30" s="8" t="s">
        <v>69</v>
      </c>
      <c r="M30" s="9"/>
      <c r="N30" s="9"/>
      <c r="O30" s="9"/>
      <c r="P30" s="9"/>
      <c r="Q30" s="9"/>
      <c r="R30" s="9"/>
      <c r="S30" s="9"/>
      <c r="T30" s="9"/>
      <c r="U30" s="9"/>
      <c r="V30" s="9"/>
      <c r="W30" s="9"/>
      <c r="X30" s="9"/>
    </row>
    <row r="35" spans="2:2" x14ac:dyDescent="0.25">
      <c r="B35" s="3"/>
    </row>
    <row r="38" spans="2:2" x14ac:dyDescent="0.25">
      <c r="B38" s="1"/>
    </row>
  </sheetData>
  <mergeCells count="12">
    <mergeCell ref="A8:K8"/>
    <mergeCell ref="P11:S11"/>
    <mergeCell ref="P12:S12"/>
    <mergeCell ref="P13:S13"/>
    <mergeCell ref="P21:S21"/>
    <mergeCell ref="P20:S20"/>
    <mergeCell ref="P19:S19"/>
    <mergeCell ref="P18:S18"/>
    <mergeCell ref="P17:S17"/>
    <mergeCell ref="P16:S16"/>
    <mergeCell ref="P15:S15"/>
    <mergeCell ref="P14:S14"/>
  </mergeCells>
  <pageMargins left="0.7" right="0.7" top="0.75" bottom="0.75" header="0.3" footer="0.3"/>
  <pageSetup scale="98" orientation="landscape" r:id="rId1"/>
  <colBreaks count="1" manualBreakCount="1">
    <brk id="1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9EC51"/>
  </sheetPr>
  <dimension ref="A6:AO47"/>
  <sheetViews>
    <sheetView zoomScaleNormal="100" zoomScaleSheetLayoutView="100" workbookViewId="0">
      <selection activeCell="B14" sqref="B14"/>
    </sheetView>
  </sheetViews>
  <sheetFormatPr defaultRowHeight="13.2" x14ac:dyDescent="0.25"/>
  <cols>
    <col min="1" max="1" width="3.33203125" customWidth="1"/>
    <col min="2" max="2" width="12" customWidth="1"/>
    <col min="3" max="3" width="13.33203125" bestFit="1" customWidth="1"/>
    <col min="4" max="4" width="24.6640625" customWidth="1"/>
    <col min="6" max="6" width="12.33203125" bestFit="1" customWidth="1"/>
    <col min="9" max="9" width="10.33203125" bestFit="1" customWidth="1"/>
    <col min="10" max="10" width="16.6640625" bestFit="1" customWidth="1"/>
    <col min="11" max="11" width="14.33203125" bestFit="1" customWidth="1"/>
    <col min="12" max="12" width="18.5546875" customWidth="1"/>
    <col min="13" max="13" width="17.6640625" customWidth="1"/>
    <col min="14" max="14" width="17.5546875" customWidth="1"/>
    <col min="16" max="16" width="18.33203125" customWidth="1"/>
    <col min="17" max="17" width="22" customWidth="1"/>
    <col min="18" max="18" width="13.6640625" customWidth="1"/>
    <col min="19" max="19" width="11.44140625" customWidth="1"/>
    <col min="20" max="20" width="11.33203125" customWidth="1"/>
    <col min="21" max="21" width="14.33203125" customWidth="1"/>
    <col min="22" max="22" width="8.6640625" customWidth="1"/>
    <col min="23" max="28" width="14.33203125" customWidth="1"/>
    <col min="29" max="29" width="16.6640625" customWidth="1"/>
    <col min="30" max="30" width="22.44140625" customWidth="1"/>
    <col min="32" max="32" width="9.6640625" customWidth="1"/>
    <col min="33" max="33" width="10.6640625" customWidth="1"/>
    <col min="34" max="34" width="60.5546875" bestFit="1" customWidth="1"/>
    <col min="35" max="35" width="0" hidden="1" customWidth="1"/>
  </cols>
  <sheetData>
    <row r="6" spans="1:35" ht="16.8" x14ac:dyDescent="0.3">
      <c r="B6" s="118" t="s">
        <v>36</v>
      </c>
      <c r="AI6" s="5" t="s">
        <v>9</v>
      </c>
    </row>
    <row r="7" spans="1:35" ht="13.8" thickBot="1" x14ac:dyDescent="0.3">
      <c r="AI7" s="5" t="s">
        <v>20</v>
      </c>
    </row>
    <row r="8" spans="1:35" ht="15.6" x14ac:dyDescent="0.3">
      <c r="A8" s="186" t="s">
        <v>81</v>
      </c>
      <c r="B8" s="187"/>
      <c r="C8" s="187"/>
      <c r="D8" s="187"/>
      <c r="E8" s="187"/>
      <c r="F8" s="187"/>
      <c r="G8" s="187"/>
      <c r="H8" s="187"/>
      <c r="I8" s="187"/>
      <c r="J8" s="187"/>
      <c r="K8" s="188"/>
      <c r="L8" s="186" t="s">
        <v>78</v>
      </c>
      <c r="M8" s="187"/>
      <c r="N8" s="187"/>
      <c r="O8" s="187"/>
      <c r="P8" s="187"/>
      <c r="Q8" s="187"/>
      <c r="R8" s="188"/>
      <c r="S8" s="187" t="s">
        <v>26</v>
      </c>
      <c r="T8" s="187"/>
      <c r="U8" s="187"/>
      <c r="V8" s="187"/>
      <c r="W8" s="187"/>
      <c r="X8" s="187"/>
      <c r="Y8" s="187"/>
      <c r="Z8" s="187"/>
      <c r="AA8" s="188"/>
      <c r="AB8" s="2"/>
      <c r="AC8" s="20"/>
      <c r="AD8" s="21"/>
      <c r="AE8" s="22"/>
      <c r="AF8" s="20"/>
      <c r="AG8" s="22"/>
      <c r="AH8" s="23"/>
    </row>
    <row r="9" spans="1:35" ht="15.6" x14ac:dyDescent="0.3">
      <c r="A9" s="24"/>
      <c r="B9" s="25"/>
      <c r="C9" s="25"/>
      <c r="D9" s="25"/>
      <c r="E9" s="25"/>
      <c r="F9" s="25"/>
      <c r="G9" s="25"/>
      <c r="H9" s="25"/>
      <c r="I9" s="25"/>
      <c r="J9" s="25"/>
      <c r="K9" s="26"/>
      <c r="L9" s="27"/>
      <c r="M9" s="25"/>
      <c r="N9" s="25"/>
      <c r="O9" s="25"/>
      <c r="P9" s="25"/>
      <c r="Q9" s="28"/>
      <c r="R9" s="26"/>
      <c r="S9" s="192"/>
      <c r="T9" s="192"/>
      <c r="U9" s="192"/>
      <c r="V9" s="192"/>
      <c r="W9" s="192"/>
      <c r="X9" s="29"/>
      <c r="Y9" s="29"/>
      <c r="Z9" s="29"/>
      <c r="AA9" s="30"/>
      <c r="AB9" s="31"/>
      <c r="AC9" s="32"/>
      <c r="AD9" s="33"/>
      <c r="AE9" s="30"/>
      <c r="AF9" s="34"/>
      <c r="AG9" s="30"/>
      <c r="AH9" s="35"/>
    </row>
    <row r="10" spans="1:35" ht="27" x14ac:dyDescent="0.3">
      <c r="A10" s="24"/>
      <c r="B10" s="25"/>
      <c r="C10" s="25"/>
      <c r="D10" s="25"/>
      <c r="E10" s="25"/>
      <c r="F10" s="25"/>
      <c r="G10" s="25"/>
      <c r="H10" s="25"/>
      <c r="I10" s="25"/>
      <c r="J10" s="25"/>
      <c r="K10" s="26"/>
      <c r="L10" s="36" t="s">
        <v>32</v>
      </c>
      <c r="M10" s="203" t="s">
        <v>40</v>
      </c>
      <c r="N10" s="203"/>
      <c r="O10" s="203"/>
      <c r="P10" s="37" t="s">
        <v>79</v>
      </c>
      <c r="Q10" s="37" t="s">
        <v>80</v>
      </c>
      <c r="R10" s="26"/>
      <c r="S10" s="202" t="s">
        <v>96</v>
      </c>
      <c r="T10" s="203"/>
      <c r="U10" s="203"/>
      <c r="V10" s="203"/>
      <c r="W10" s="203"/>
      <c r="X10" s="203"/>
      <c r="Y10" s="203"/>
      <c r="Z10" s="38" t="s">
        <v>27</v>
      </c>
      <c r="AA10" s="30"/>
      <c r="AB10" s="31"/>
      <c r="AC10" s="202" t="s">
        <v>86</v>
      </c>
      <c r="AD10" s="203"/>
      <c r="AE10" s="204"/>
      <c r="AF10" s="39"/>
      <c r="AG10" s="40"/>
      <c r="AH10" s="35"/>
    </row>
    <row r="11" spans="1:35" ht="16.2" thickBot="1" x14ac:dyDescent="0.35">
      <c r="A11" s="24"/>
      <c r="B11" s="25"/>
      <c r="C11" s="25"/>
      <c r="D11" s="25"/>
      <c r="E11" s="25"/>
      <c r="F11" s="25"/>
      <c r="G11" s="25"/>
      <c r="H11" s="25"/>
      <c r="I11" s="25"/>
      <c r="J11" s="25"/>
      <c r="K11" s="26"/>
      <c r="L11" s="87"/>
      <c r="M11" s="88"/>
      <c r="N11" s="88"/>
      <c r="O11" s="88"/>
      <c r="P11" s="89"/>
      <c r="Q11" s="89"/>
      <c r="R11" s="26"/>
      <c r="S11" s="88"/>
      <c r="T11" s="88"/>
      <c r="U11" s="88"/>
      <c r="V11" s="88"/>
      <c r="W11" s="88"/>
      <c r="X11" s="88"/>
      <c r="Y11" s="88"/>
      <c r="Z11" s="88"/>
      <c r="AA11" s="30"/>
      <c r="AB11" s="31"/>
      <c r="AC11" s="87"/>
      <c r="AD11" s="88"/>
      <c r="AE11" s="90"/>
      <c r="AF11" s="39"/>
      <c r="AG11" s="40"/>
      <c r="AH11" s="35"/>
    </row>
    <row r="12" spans="1:35" ht="60" x14ac:dyDescent="0.25">
      <c r="A12" s="122"/>
      <c r="B12" s="123" t="s">
        <v>0</v>
      </c>
      <c r="C12" s="123" t="s">
        <v>47</v>
      </c>
      <c r="D12" s="123" t="s">
        <v>11</v>
      </c>
      <c r="E12" s="123" t="s">
        <v>12</v>
      </c>
      <c r="F12" s="123" t="s">
        <v>6</v>
      </c>
      <c r="G12" s="123" t="s">
        <v>71</v>
      </c>
      <c r="H12" s="133" t="s">
        <v>72</v>
      </c>
      <c r="I12" s="133" t="s">
        <v>73</v>
      </c>
      <c r="J12" s="123" t="s">
        <v>7</v>
      </c>
      <c r="K12" s="134" t="s">
        <v>91</v>
      </c>
      <c r="L12" s="122" t="s">
        <v>31</v>
      </c>
      <c r="M12" s="123" t="s">
        <v>24</v>
      </c>
      <c r="N12" s="123" t="s">
        <v>25</v>
      </c>
      <c r="O12" s="123" t="s">
        <v>40</v>
      </c>
      <c r="P12" s="123" t="s">
        <v>97</v>
      </c>
      <c r="Q12" s="123" t="s">
        <v>33</v>
      </c>
      <c r="R12" s="124" t="s">
        <v>92</v>
      </c>
      <c r="S12" s="122" t="s">
        <v>2</v>
      </c>
      <c r="T12" s="123" t="s">
        <v>74</v>
      </c>
      <c r="U12" s="123" t="s">
        <v>21</v>
      </c>
      <c r="V12" s="123" t="s">
        <v>22</v>
      </c>
      <c r="W12" s="123" t="s">
        <v>1</v>
      </c>
      <c r="X12" s="123" t="s">
        <v>38</v>
      </c>
      <c r="Y12" s="123" t="s">
        <v>39</v>
      </c>
      <c r="Z12" s="123" t="s">
        <v>23</v>
      </c>
      <c r="AA12" s="124" t="s">
        <v>10</v>
      </c>
      <c r="AB12" s="119" t="s">
        <v>89</v>
      </c>
      <c r="AC12" s="122" t="s">
        <v>28</v>
      </c>
      <c r="AD12" s="123" t="s">
        <v>88</v>
      </c>
      <c r="AE12" s="124" t="s">
        <v>41</v>
      </c>
      <c r="AF12" s="130" t="s">
        <v>87</v>
      </c>
      <c r="AG12" s="124" t="s">
        <v>34</v>
      </c>
      <c r="AH12" s="119" t="s">
        <v>35</v>
      </c>
    </row>
    <row r="13" spans="1:35" s="14" customFormat="1" ht="30" customHeight="1" x14ac:dyDescent="0.25">
      <c r="A13" s="125">
        <v>1</v>
      </c>
      <c r="B13" s="85" t="s">
        <v>42</v>
      </c>
      <c r="C13" s="84" t="s">
        <v>67</v>
      </c>
      <c r="D13" s="91" t="s">
        <v>48</v>
      </c>
      <c r="E13" s="84" t="s">
        <v>43</v>
      </c>
      <c r="F13" s="84" t="s">
        <v>44</v>
      </c>
      <c r="G13" s="84"/>
      <c r="H13" s="92">
        <v>44378</v>
      </c>
      <c r="I13" s="92">
        <v>45474</v>
      </c>
      <c r="J13" s="93" t="s">
        <v>46</v>
      </c>
      <c r="K13" s="135" t="s">
        <v>45</v>
      </c>
      <c r="L13" s="125" t="s">
        <v>9</v>
      </c>
      <c r="M13" s="84" t="s">
        <v>9</v>
      </c>
      <c r="N13" s="84" t="s">
        <v>9</v>
      </c>
      <c r="O13" s="86" t="str">
        <f>IF(AND(M13="Yes",N13="Yes"),"Yes","No")</f>
        <v>Yes</v>
      </c>
      <c r="P13" s="84" t="s">
        <v>9</v>
      </c>
      <c r="Q13" s="84" t="s">
        <v>9</v>
      </c>
      <c r="R13" s="126" t="str">
        <f>IF(AND(L13="Yes",O13="Yes",P13="Yes",Q13="Yes"),"Yes","No")</f>
        <v>Yes</v>
      </c>
      <c r="S13" s="125" t="s">
        <v>20</v>
      </c>
      <c r="T13" s="84" t="s">
        <v>20</v>
      </c>
      <c r="U13" s="84" t="s">
        <v>20</v>
      </c>
      <c r="V13" s="84" t="s">
        <v>20</v>
      </c>
      <c r="W13" s="84" t="s">
        <v>20</v>
      </c>
      <c r="X13" s="84" t="s">
        <v>20</v>
      </c>
      <c r="Y13" s="84" t="s">
        <v>20</v>
      </c>
      <c r="Z13" s="84" t="s">
        <v>20</v>
      </c>
      <c r="AA13" s="126" t="str">
        <f>IF(ISERROR(MATCH("Yes",S13:Z13,0)),"No","Yes")</f>
        <v>No</v>
      </c>
      <c r="AB13" s="120" t="str">
        <f t="shared" ref="AB13:AB22" si="0">IF(AND(R13="Yes",AA13="No"),"Yes","No")</f>
        <v>Yes</v>
      </c>
      <c r="AC13" s="125" t="s">
        <v>20</v>
      </c>
      <c r="AD13" s="84" t="s">
        <v>20</v>
      </c>
      <c r="AE13" s="126" t="str">
        <f>IF(AND(AC13="Yes",AD13="Yes"),"Yes","No")</f>
        <v>No</v>
      </c>
      <c r="AF13" s="131" t="str">
        <f>IF(AND(AE13="Yes"),"Yes","No")</f>
        <v>No</v>
      </c>
      <c r="AG13" s="126" t="str">
        <f>IF(AND(AB13="Yes",AE13="No"),"Yes","No")</f>
        <v>Yes</v>
      </c>
      <c r="AH13" s="120" t="str">
        <f t="shared" ref="AH13" si="1">IF(AG13="Yes","Lease subject to GASB 87 requirements for measurement &amp; disclosure","")</f>
        <v>Lease subject to GASB 87 requirements for measurement &amp; disclosure</v>
      </c>
    </row>
    <row r="14" spans="1:35" s="14" customFormat="1" ht="30" customHeight="1" x14ac:dyDescent="0.25">
      <c r="A14" s="125">
        <v>2</v>
      </c>
      <c r="B14" s="84"/>
      <c r="C14" s="84"/>
      <c r="D14" s="84"/>
      <c r="E14" s="84"/>
      <c r="F14" s="84"/>
      <c r="G14" s="92"/>
      <c r="H14" s="92"/>
      <c r="I14" s="92"/>
      <c r="J14" s="84"/>
      <c r="K14" s="136"/>
      <c r="L14" s="125"/>
      <c r="M14" s="84"/>
      <c r="N14" s="84"/>
      <c r="O14" s="86" t="str">
        <f>IF(AND(M14="Yes",N14="Yes"),"Yes","No")</f>
        <v>No</v>
      </c>
      <c r="P14" s="84"/>
      <c r="Q14" s="84"/>
      <c r="R14" s="126" t="str">
        <f>IF(AND(L14="Yes",M14="Yes",N14="Yes",O14="Yes",P14="Yes"),"Yes","No")</f>
        <v>No</v>
      </c>
      <c r="S14" s="125" t="s">
        <v>20</v>
      </c>
      <c r="T14" s="84" t="s">
        <v>20</v>
      </c>
      <c r="U14" s="84" t="s">
        <v>20</v>
      </c>
      <c r="V14" s="84" t="s">
        <v>20</v>
      </c>
      <c r="W14" s="84" t="s">
        <v>20</v>
      </c>
      <c r="X14" s="84" t="s">
        <v>20</v>
      </c>
      <c r="Y14" s="84" t="s">
        <v>20</v>
      </c>
      <c r="Z14" s="84" t="s">
        <v>20</v>
      </c>
      <c r="AA14" s="126" t="str">
        <f t="shared" ref="AA14:AA22" si="2">IF(ISERROR(MATCH("Yes",S14:Z14,0)),"No","Yes")</f>
        <v>No</v>
      </c>
      <c r="AB14" s="120" t="str">
        <f t="shared" si="0"/>
        <v>No</v>
      </c>
      <c r="AC14" s="125"/>
      <c r="AD14" s="84"/>
      <c r="AE14" s="126" t="str">
        <f t="shared" ref="AE14:AE22" si="3">IF(AND(AC14="Yes",AD14="Yes"),"Yes","No")</f>
        <v>No</v>
      </c>
      <c r="AF14" s="131" t="str">
        <f>IF(AND(AE14="Yes"),"Yes","No")</f>
        <v>No</v>
      </c>
      <c r="AG14" s="126" t="str">
        <f t="shared" ref="AG14:AG22" si="4">IF(AND(AB14="Yes",AE14="No"),"Yes","No")</f>
        <v>No</v>
      </c>
      <c r="AH14" s="120" t="str">
        <f>IF(AG14="Yes","Lease subject to GASB 87 requirements for measurement &amp; disclosure","")</f>
        <v/>
      </c>
    </row>
    <row r="15" spans="1:35" s="14" customFormat="1" ht="30" customHeight="1" x14ac:dyDescent="0.25">
      <c r="A15" s="125">
        <v>3</v>
      </c>
      <c r="B15" s="84"/>
      <c r="C15" s="84"/>
      <c r="D15" s="84"/>
      <c r="E15" s="84"/>
      <c r="F15" s="84"/>
      <c r="G15" s="84"/>
      <c r="H15" s="84"/>
      <c r="I15" s="84"/>
      <c r="J15" s="84"/>
      <c r="K15" s="136"/>
      <c r="L15" s="125"/>
      <c r="M15" s="84"/>
      <c r="N15" s="84"/>
      <c r="O15" s="86" t="str">
        <f t="shared" ref="O15:O22" si="5">IF(AND(M15="Yes",N15="Yes"),"Yes","No")</f>
        <v>No</v>
      </c>
      <c r="P15" s="84"/>
      <c r="Q15" s="84"/>
      <c r="R15" s="126" t="str">
        <f t="shared" ref="R15:R22" si="6">IF(AND(L15="Yes",M15="Yes",N15="Yes",O15="Yes",P15="Yes"),"Yes","No")</f>
        <v>No</v>
      </c>
      <c r="S15" s="125"/>
      <c r="T15" s="84"/>
      <c r="U15" s="84"/>
      <c r="V15" s="84"/>
      <c r="W15" s="84"/>
      <c r="X15" s="84"/>
      <c r="Y15" s="84"/>
      <c r="Z15" s="84"/>
      <c r="AA15" s="126" t="str">
        <f t="shared" si="2"/>
        <v>No</v>
      </c>
      <c r="AB15" s="120" t="str">
        <f t="shared" si="0"/>
        <v>No</v>
      </c>
      <c r="AC15" s="125"/>
      <c r="AD15" s="84"/>
      <c r="AE15" s="126" t="str">
        <f t="shared" si="3"/>
        <v>No</v>
      </c>
      <c r="AF15" s="131" t="str">
        <f t="shared" ref="AF15:AF22" si="7">IF(AND(AE15="Yes"),"Yes","No")</f>
        <v>No</v>
      </c>
      <c r="AG15" s="126" t="str">
        <f t="shared" si="4"/>
        <v>No</v>
      </c>
      <c r="AH15" s="120" t="str">
        <f t="shared" ref="AH15:AH22" si="8">IF(AG15="Yes","Lease subject to GASB 87 requirements for measurement &amp; disclosure","")</f>
        <v/>
      </c>
    </row>
    <row r="16" spans="1:35" s="14" customFormat="1" ht="30" customHeight="1" x14ac:dyDescent="0.25">
      <c r="A16" s="125">
        <v>4</v>
      </c>
      <c r="B16" s="84"/>
      <c r="C16" s="84"/>
      <c r="D16" s="84"/>
      <c r="E16" s="84"/>
      <c r="F16" s="84"/>
      <c r="G16" s="84"/>
      <c r="H16" s="84"/>
      <c r="I16" s="84"/>
      <c r="J16" s="84"/>
      <c r="K16" s="136"/>
      <c r="L16" s="125"/>
      <c r="M16" s="84"/>
      <c r="N16" s="84"/>
      <c r="O16" s="86" t="str">
        <f t="shared" si="5"/>
        <v>No</v>
      </c>
      <c r="P16" s="84"/>
      <c r="Q16" s="84"/>
      <c r="R16" s="126" t="str">
        <f t="shared" si="6"/>
        <v>No</v>
      </c>
      <c r="S16" s="125"/>
      <c r="T16" s="84"/>
      <c r="U16" s="84"/>
      <c r="V16" s="84"/>
      <c r="W16" s="84"/>
      <c r="X16" s="84"/>
      <c r="Y16" s="84"/>
      <c r="Z16" s="84"/>
      <c r="AA16" s="126" t="str">
        <f t="shared" si="2"/>
        <v>No</v>
      </c>
      <c r="AB16" s="120" t="str">
        <f t="shared" si="0"/>
        <v>No</v>
      </c>
      <c r="AC16" s="125"/>
      <c r="AD16" s="84"/>
      <c r="AE16" s="126" t="str">
        <f t="shared" si="3"/>
        <v>No</v>
      </c>
      <c r="AF16" s="131" t="str">
        <f t="shared" si="7"/>
        <v>No</v>
      </c>
      <c r="AG16" s="126" t="str">
        <f t="shared" si="4"/>
        <v>No</v>
      </c>
      <c r="AH16" s="120" t="str">
        <f t="shared" si="8"/>
        <v/>
      </c>
    </row>
    <row r="17" spans="1:41" s="14" customFormat="1" ht="30" customHeight="1" x14ac:dyDescent="0.25">
      <c r="A17" s="125">
        <v>5</v>
      </c>
      <c r="B17" s="84"/>
      <c r="C17" s="84"/>
      <c r="D17" s="84"/>
      <c r="E17" s="84"/>
      <c r="F17" s="84"/>
      <c r="G17" s="84"/>
      <c r="H17" s="84"/>
      <c r="I17" s="84"/>
      <c r="J17" s="84"/>
      <c r="K17" s="136"/>
      <c r="L17" s="125"/>
      <c r="M17" s="84"/>
      <c r="N17" s="84"/>
      <c r="O17" s="86" t="str">
        <f t="shared" si="5"/>
        <v>No</v>
      </c>
      <c r="P17" s="84"/>
      <c r="Q17" s="84"/>
      <c r="R17" s="126" t="str">
        <f t="shared" si="6"/>
        <v>No</v>
      </c>
      <c r="S17" s="125"/>
      <c r="T17" s="84"/>
      <c r="U17" s="84"/>
      <c r="V17" s="84"/>
      <c r="W17" s="84"/>
      <c r="X17" s="84"/>
      <c r="Y17" s="84"/>
      <c r="Z17" s="84"/>
      <c r="AA17" s="126" t="str">
        <f t="shared" si="2"/>
        <v>No</v>
      </c>
      <c r="AB17" s="120" t="str">
        <f t="shared" si="0"/>
        <v>No</v>
      </c>
      <c r="AC17" s="125"/>
      <c r="AD17" s="84"/>
      <c r="AE17" s="126" t="str">
        <f t="shared" si="3"/>
        <v>No</v>
      </c>
      <c r="AF17" s="131" t="str">
        <f t="shared" si="7"/>
        <v>No</v>
      </c>
      <c r="AG17" s="126" t="str">
        <f t="shared" si="4"/>
        <v>No</v>
      </c>
      <c r="AH17" s="120" t="str">
        <f t="shared" si="8"/>
        <v/>
      </c>
    </row>
    <row r="18" spans="1:41" s="14" customFormat="1" ht="30" customHeight="1" x14ac:dyDescent="0.25">
      <c r="A18" s="125">
        <v>6</v>
      </c>
      <c r="B18" s="84"/>
      <c r="C18" s="84"/>
      <c r="D18" s="84"/>
      <c r="E18" s="84"/>
      <c r="F18" s="84"/>
      <c r="G18" s="84"/>
      <c r="H18" s="84"/>
      <c r="I18" s="84"/>
      <c r="J18" s="84"/>
      <c r="K18" s="136"/>
      <c r="L18" s="125"/>
      <c r="M18" s="84"/>
      <c r="N18" s="84"/>
      <c r="O18" s="86" t="str">
        <f t="shared" si="5"/>
        <v>No</v>
      </c>
      <c r="P18" s="84"/>
      <c r="Q18" s="84"/>
      <c r="R18" s="126" t="str">
        <f t="shared" si="6"/>
        <v>No</v>
      </c>
      <c r="S18" s="125"/>
      <c r="T18" s="84"/>
      <c r="U18" s="84"/>
      <c r="V18" s="84"/>
      <c r="W18" s="84"/>
      <c r="X18" s="84"/>
      <c r="Y18" s="84"/>
      <c r="Z18" s="84"/>
      <c r="AA18" s="126" t="str">
        <f t="shared" si="2"/>
        <v>No</v>
      </c>
      <c r="AB18" s="120" t="str">
        <f t="shared" si="0"/>
        <v>No</v>
      </c>
      <c r="AC18" s="125"/>
      <c r="AD18" s="84"/>
      <c r="AE18" s="126" t="str">
        <f t="shared" si="3"/>
        <v>No</v>
      </c>
      <c r="AF18" s="131" t="str">
        <f t="shared" si="7"/>
        <v>No</v>
      </c>
      <c r="AG18" s="126" t="str">
        <f t="shared" si="4"/>
        <v>No</v>
      </c>
      <c r="AH18" s="120" t="str">
        <f t="shared" si="8"/>
        <v/>
      </c>
    </row>
    <row r="19" spans="1:41" s="14" customFormat="1" ht="30" customHeight="1" x14ac:dyDescent="0.25">
      <c r="A19" s="125">
        <v>7</v>
      </c>
      <c r="B19" s="84"/>
      <c r="C19" s="84"/>
      <c r="D19" s="84"/>
      <c r="E19" s="84"/>
      <c r="F19" s="84"/>
      <c r="G19" s="84"/>
      <c r="H19" s="84"/>
      <c r="I19" s="84"/>
      <c r="J19" s="84"/>
      <c r="K19" s="136"/>
      <c r="L19" s="125"/>
      <c r="M19" s="84"/>
      <c r="N19" s="84"/>
      <c r="O19" s="86" t="str">
        <f t="shared" si="5"/>
        <v>No</v>
      </c>
      <c r="P19" s="84"/>
      <c r="Q19" s="84"/>
      <c r="R19" s="126" t="str">
        <f t="shared" si="6"/>
        <v>No</v>
      </c>
      <c r="S19" s="125"/>
      <c r="T19" s="84"/>
      <c r="U19" s="84"/>
      <c r="V19" s="84"/>
      <c r="W19" s="84"/>
      <c r="X19" s="84"/>
      <c r="Y19" s="84"/>
      <c r="Z19" s="84"/>
      <c r="AA19" s="126" t="str">
        <f t="shared" si="2"/>
        <v>No</v>
      </c>
      <c r="AB19" s="120" t="str">
        <f t="shared" si="0"/>
        <v>No</v>
      </c>
      <c r="AC19" s="125"/>
      <c r="AD19" s="84"/>
      <c r="AE19" s="126" t="str">
        <f t="shared" si="3"/>
        <v>No</v>
      </c>
      <c r="AF19" s="131" t="str">
        <f t="shared" si="7"/>
        <v>No</v>
      </c>
      <c r="AG19" s="126" t="str">
        <f t="shared" si="4"/>
        <v>No</v>
      </c>
      <c r="AH19" s="120" t="str">
        <f t="shared" si="8"/>
        <v/>
      </c>
    </row>
    <row r="20" spans="1:41" s="14" customFormat="1" ht="30" customHeight="1" x14ac:dyDescent="0.25">
      <c r="A20" s="125">
        <v>8</v>
      </c>
      <c r="B20" s="84"/>
      <c r="C20" s="84"/>
      <c r="D20" s="84"/>
      <c r="E20" s="84"/>
      <c r="F20" s="84"/>
      <c r="G20" s="84"/>
      <c r="H20" s="84"/>
      <c r="I20" s="84"/>
      <c r="J20" s="84"/>
      <c r="K20" s="136"/>
      <c r="L20" s="125"/>
      <c r="M20" s="84"/>
      <c r="N20" s="84"/>
      <c r="O20" s="86" t="str">
        <f t="shared" si="5"/>
        <v>No</v>
      </c>
      <c r="P20" s="84"/>
      <c r="Q20" s="84"/>
      <c r="R20" s="126" t="str">
        <f t="shared" si="6"/>
        <v>No</v>
      </c>
      <c r="S20" s="125"/>
      <c r="T20" s="84"/>
      <c r="U20" s="84"/>
      <c r="V20" s="84"/>
      <c r="W20" s="84"/>
      <c r="X20" s="84"/>
      <c r="Y20" s="84"/>
      <c r="Z20" s="84"/>
      <c r="AA20" s="126" t="str">
        <f t="shared" si="2"/>
        <v>No</v>
      </c>
      <c r="AB20" s="120" t="str">
        <f t="shared" si="0"/>
        <v>No</v>
      </c>
      <c r="AC20" s="125"/>
      <c r="AD20" s="84"/>
      <c r="AE20" s="126" t="str">
        <f t="shared" si="3"/>
        <v>No</v>
      </c>
      <c r="AF20" s="131" t="str">
        <f t="shared" si="7"/>
        <v>No</v>
      </c>
      <c r="AG20" s="126" t="str">
        <f t="shared" si="4"/>
        <v>No</v>
      </c>
      <c r="AH20" s="120" t="str">
        <f t="shared" si="8"/>
        <v/>
      </c>
    </row>
    <row r="21" spans="1:41" s="14" customFormat="1" ht="30" customHeight="1" x14ac:dyDescent="0.25">
      <c r="A21" s="125">
        <v>9</v>
      </c>
      <c r="B21" s="84"/>
      <c r="C21" s="84"/>
      <c r="D21" s="84"/>
      <c r="E21" s="84"/>
      <c r="F21" s="84"/>
      <c r="G21" s="84"/>
      <c r="H21" s="84"/>
      <c r="I21" s="84"/>
      <c r="J21" s="84"/>
      <c r="K21" s="136"/>
      <c r="L21" s="125"/>
      <c r="M21" s="84"/>
      <c r="N21" s="84"/>
      <c r="O21" s="86" t="str">
        <f t="shared" si="5"/>
        <v>No</v>
      </c>
      <c r="P21" s="84"/>
      <c r="Q21" s="84"/>
      <c r="R21" s="126" t="str">
        <f t="shared" si="6"/>
        <v>No</v>
      </c>
      <c r="S21" s="125"/>
      <c r="T21" s="84"/>
      <c r="U21" s="84"/>
      <c r="V21" s="84"/>
      <c r="W21" s="84"/>
      <c r="X21" s="84"/>
      <c r="Y21" s="84"/>
      <c r="Z21" s="84"/>
      <c r="AA21" s="126" t="str">
        <f t="shared" si="2"/>
        <v>No</v>
      </c>
      <c r="AB21" s="120" t="str">
        <f t="shared" si="0"/>
        <v>No</v>
      </c>
      <c r="AC21" s="125"/>
      <c r="AD21" s="84"/>
      <c r="AE21" s="126" t="str">
        <f t="shared" si="3"/>
        <v>No</v>
      </c>
      <c r="AF21" s="131" t="str">
        <f t="shared" si="7"/>
        <v>No</v>
      </c>
      <c r="AG21" s="126" t="str">
        <f t="shared" si="4"/>
        <v>No</v>
      </c>
      <c r="AH21" s="120" t="str">
        <f t="shared" si="8"/>
        <v/>
      </c>
    </row>
    <row r="22" spans="1:41" s="14" customFormat="1" ht="30" customHeight="1" thickBot="1" x14ac:dyDescent="0.3">
      <c r="A22" s="127">
        <v>10</v>
      </c>
      <c r="B22" s="128"/>
      <c r="C22" s="128"/>
      <c r="D22" s="128"/>
      <c r="E22" s="128"/>
      <c r="F22" s="128"/>
      <c r="G22" s="128"/>
      <c r="H22" s="128"/>
      <c r="I22" s="128"/>
      <c r="J22" s="128"/>
      <c r="K22" s="137"/>
      <c r="L22" s="127"/>
      <c r="M22" s="128"/>
      <c r="N22" s="128"/>
      <c r="O22" s="138" t="str">
        <f t="shared" si="5"/>
        <v>No</v>
      </c>
      <c r="P22" s="128"/>
      <c r="Q22" s="128"/>
      <c r="R22" s="129" t="str">
        <f t="shared" si="6"/>
        <v>No</v>
      </c>
      <c r="S22" s="127"/>
      <c r="T22" s="128"/>
      <c r="U22" s="128"/>
      <c r="V22" s="128"/>
      <c r="W22" s="128"/>
      <c r="X22" s="128"/>
      <c r="Y22" s="128"/>
      <c r="Z22" s="128"/>
      <c r="AA22" s="129" t="str">
        <f t="shared" si="2"/>
        <v>No</v>
      </c>
      <c r="AB22" s="121" t="str">
        <f t="shared" si="0"/>
        <v>No</v>
      </c>
      <c r="AC22" s="127"/>
      <c r="AD22" s="128"/>
      <c r="AE22" s="129" t="str">
        <f t="shared" si="3"/>
        <v>No</v>
      </c>
      <c r="AF22" s="132" t="str">
        <f t="shared" si="7"/>
        <v>No</v>
      </c>
      <c r="AG22" s="129" t="str">
        <f t="shared" si="4"/>
        <v>No</v>
      </c>
      <c r="AH22" s="121" t="str">
        <f t="shared" si="8"/>
        <v/>
      </c>
    </row>
    <row r="24" spans="1:41" x14ac:dyDescent="0.25">
      <c r="A24" s="8" t="s">
        <v>68</v>
      </c>
      <c r="B24" s="9"/>
      <c r="C24" s="9"/>
      <c r="D24" s="9"/>
      <c r="E24" s="9"/>
      <c r="F24" s="9"/>
      <c r="G24" s="9"/>
      <c r="H24" s="9"/>
      <c r="I24" s="9"/>
      <c r="J24" s="9"/>
      <c r="K24" s="9"/>
      <c r="L24" s="8" t="s">
        <v>68</v>
      </c>
      <c r="M24" s="9"/>
      <c r="N24" s="9"/>
      <c r="O24" s="9"/>
      <c r="P24" s="9"/>
      <c r="Q24" s="9"/>
      <c r="R24" s="9"/>
      <c r="S24" s="8" t="s">
        <v>68</v>
      </c>
      <c r="T24" s="9"/>
      <c r="U24" s="9"/>
      <c r="V24" s="9"/>
      <c r="W24" s="9"/>
      <c r="X24" s="9"/>
      <c r="Y24" s="9"/>
      <c r="Z24" s="9"/>
      <c r="AA24" s="9"/>
      <c r="AB24" s="9"/>
      <c r="AC24" s="8" t="s">
        <v>68</v>
      </c>
      <c r="AD24" s="9"/>
      <c r="AE24" s="9"/>
      <c r="AF24" s="9"/>
      <c r="AG24" s="9"/>
      <c r="AH24" s="9"/>
      <c r="AI24" s="9"/>
      <c r="AJ24" s="9"/>
      <c r="AK24" s="9"/>
      <c r="AL24" s="9"/>
      <c r="AM24" s="9"/>
      <c r="AN24" s="9"/>
      <c r="AO24" s="9"/>
    </row>
    <row r="25" spans="1:41" x14ac:dyDescent="0.25">
      <c r="A25" s="8" t="s">
        <v>69</v>
      </c>
      <c r="B25" s="9"/>
      <c r="C25" s="9"/>
      <c r="D25" s="9"/>
      <c r="E25" s="9"/>
      <c r="F25" s="9"/>
      <c r="G25" s="9"/>
      <c r="H25" s="9"/>
      <c r="I25" s="9"/>
      <c r="J25" s="9"/>
      <c r="K25" s="9"/>
      <c r="L25" s="8" t="s">
        <v>69</v>
      </c>
      <c r="M25" s="9"/>
      <c r="N25" s="9"/>
      <c r="O25" s="9"/>
      <c r="P25" s="9"/>
      <c r="Q25" s="9"/>
      <c r="R25" s="9"/>
      <c r="S25" s="8" t="s">
        <v>69</v>
      </c>
      <c r="T25" s="9"/>
      <c r="U25" s="9"/>
      <c r="V25" s="9"/>
      <c r="W25" s="9"/>
      <c r="X25" s="9"/>
      <c r="Y25" s="9"/>
      <c r="Z25" s="9"/>
      <c r="AA25" s="9"/>
      <c r="AB25" s="9"/>
      <c r="AC25" s="8" t="s">
        <v>69</v>
      </c>
      <c r="AD25" s="9"/>
      <c r="AE25" s="9"/>
      <c r="AF25" s="9"/>
      <c r="AG25" s="9"/>
      <c r="AH25" s="9"/>
      <c r="AI25" s="9"/>
      <c r="AJ25" s="9"/>
      <c r="AK25" s="9"/>
      <c r="AL25" s="9"/>
      <c r="AM25" s="9"/>
      <c r="AN25" s="9"/>
      <c r="AO25" s="9"/>
    </row>
    <row r="31" spans="1:41" x14ac:dyDescent="0.25">
      <c r="B31" s="1"/>
    </row>
    <row r="32" spans="1:41" x14ac:dyDescent="0.25">
      <c r="B32" s="3"/>
    </row>
    <row r="33" spans="2:3" x14ac:dyDescent="0.25">
      <c r="B33" s="4"/>
    </row>
    <row r="34" spans="2:3" x14ac:dyDescent="0.25">
      <c r="B34" s="4"/>
    </row>
    <row r="35" spans="2:3" x14ac:dyDescent="0.25">
      <c r="B35" s="1"/>
    </row>
    <row r="36" spans="2:3" x14ac:dyDescent="0.25">
      <c r="B36" s="4"/>
    </row>
    <row r="37" spans="2:3" x14ac:dyDescent="0.25">
      <c r="C37" s="4"/>
    </row>
    <row r="38" spans="2:3" x14ac:dyDescent="0.25">
      <c r="B38" s="3"/>
    </row>
    <row r="44" spans="2:3" x14ac:dyDescent="0.25">
      <c r="B44" s="3"/>
    </row>
    <row r="47" spans="2:3" x14ac:dyDescent="0.25">
      <c r="B47" s="1"/>
    </row>
  </sheetData>
  <mergeCells count="7">
    <mergeCell ref="A8:K8"/>
    <mergeCell ref="AC10:AE10"/>
    <mergeCell ref="L8:R8"/>
    <mergeCell ref="S8:AA8"/>
    <mergeCell ref="S9:W9"/>
    <mergeCell ref="M10:O10"/>
    <mergeCell ref="S10:Y10"/>
  </mergeCells>
  <dataValidations count="1">
    <dataValidation type="list" allowBlank="1" showInputMessage="1" showErrorMessage="1" sqref="L13:N22 AC13:AD22 S13:Z22 P13:Q22">
      <formula1>$AI$6:$AI$7</formula1>
    </dataValidation>
  </dataValidations>
  <pageMargins left="0.7" right="0.7" top="0.75" bottom="0.75" header="0.3" footer="0.3"/>
  <pageSetup scale="84" orientation="landscape" r:id="rId1"/>
  <colBreaks count="3" manualBreakCount="3">
    <brk id="11" max="1048575" man="1"/>
    <brk id="18" max="1048575" man="1"/>
    <brk id="28" max="23"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9EC51"/>
  </sheetPr>
  <dimension ref="A6:X40"/>
  <sheetViews>
    <sheetView zoomScaleNormal="100" zoomScaleSheetLayoutView="100" workbookViewId="0">
      <selection activeCell="B13" sqref="B13"/>
    </sheetView>
  </sheetViews>
  <sheetFormatPr defaultRowHeight="13.2" x14ac:dyDescent="0.25"/>
  <cols>
    <col min="1" max="1" width="3.33203125" customWidth="1"/>
    <col min="2" max="2" width="12" customWidth="1"/>
    <col min="3" max="3" width="13.33203125" bestFit="1" customWidth="1"/>
    <col min="4" max="4" width="24.6640625" customWidth="1"/>
    <col min="6" max="6" width="12.33203125" bestFit="1" customWidth="1"/>
    <col min="9" max="9" width="10.33203125" bestFit="1" customWidth="1"/>
    <col min="10" max="10" width="16.6640625" bestFit="1" customWidth="1"/>
    <col min="11" max="11" width="14.33203125" bestFit="1" customWidth="1"/>
    <col min="12" max="12" width="2.44140625" customWidth="1"/>
    <col min="13" max="13" width="13.5546875" customWidth="1"/>
    <col min="14" max="14" width="9.44140625" bestFit="1" customWidth="1"/>
    <col min="15" max="15" width="11.109375" customWidth="1"/>
    <col min="18" max="18" width="10.6640625" customWidth="1"/>
    <col min="19" max="19" width="34.6640625" customWidth="1"/>
  </cols>
  <sheetData>
    <row r="6" spans="1:19" ht="16.8" x14ac:dyDescent="0.3">
      <c r="B6" s="117" t="s">
        <v>98</v>
      </c>
    </row>
    <row r="7" spans="1:19" ht="13.8" thickBot="1" x14ac:dyDescent="0.3"/>
    <row r="8" spans="1:19" ht="15.6" x14ac:dyDescent="0.3">
      <c r="A8" s="205" t="s">
        <v>81</v>
      </c>
      <c r="B8" s="206"/>
      <c r="C8" s="206"/>
      <c r="D8" s="206"/>
      <c r="E8" s="206"/>
      <c r="F8" s="206"/>
      <c r="G8" s="206"/>
      <c r="H8" s="206"/>
      <c r="I8" s="206"/>
      <c r="J8" s="206"/>
      <c r="K8" s="207"/>
      <c r="L8" s="58"/>
      <c r="M8" s="53"/>
      <c r="N8" s="54"/>
      <c r="O8" s="55"/>
      <c r="P8" s="47"/>
      <c r="Q8" s="47"/>
      <c r="R8" s="47"/>
      <c r="S8" s="48"/>
    </row>
    <row r="9" spans="1:19" ht="15.6" x14ac:dyDescent="0.3">
      <c r="A9" s="60"/>
      <c r="B9" s="25"/>
      <c r="C9" s="25"/>
      <c r="D9" s="25"/>
      <c r="E9" s="25"/>
      <c r="F9" s="25"/>
      <c r="G9" s="25"/>
      <c r="H9" s="25"/>
      <c r="I9" s="25"/>
      <c r="J9" s="25"/>
      <c r="K9" s="61"/>
      <c r="L9" s="59"/>
      <c r="M9" s="56"/>
      <c r="N9" s="49"/>
      <c r="O9" s="57"/>
      <c r="P9" s="49"/>
      <c r="Q9" s="49"/>
      <c r="R9" s="49"/>
      <c r="S9" s="50"/>
    </row>
    <row r="10" spans="1:19" ht="15.6" x14ac:dyDescent="0.3">
      <c r="A10" s="60"/>
      <c r="B10" s="25"/>
      <c r="C10" s="25"/>
      <c r="D10" s="25"/>
      <c r="E10" s="25"/>
      <c r="F10" s="25"/>
      <c r="G10" s="25"/>
      <c r="H10" s="25"/>
      <c r="I10" s="25"/>
      <c r="J10" s="25"/>
      <c r="K10" s="61"/>
      <c r="L10" s="59"/>
      <c r="M10" s="56"/>
      <c r="N10" s="49"/>
      <c r="O10" s="57"/>
      <c r="P10" s="49"/>
      <c r="Q10" s="49"/>
      <c r="R10" s="49"/>
      <c r="S10" s="50"/>
    </row>
    <row r="11" spans="1:19" s="10" customFormat="1" ht="35.1" customHeight="1" thickBot="1" x14ac:dyDescent="0.3">
      <c r="A11" s="75"/>
      <c r="B11" s="71" t="s">
        <v>0</v>
      </c>
      <c r="C11" s="71" t="s">
        <v>47</v>
      </c>
      <c r="D11" s="71" t="s">
        <v>11</v>
      </c>
      <c r="E11" s="71" t="s">
        <v>12</v>
      </c>
      <c r="F11" s="71" t="s">
        <v>6</v>
      </c>
      <c r="G11" s="71" t="s">
        <v>71</v>
      </c>
      <c r="H11" s="72" t="s">
        <v>72</v>
      </c>
      <c r="I11" s="72" t="s">
        <v>73</v>
      </c>
      <c r="J11" s="71" t="s">
        <v>7</v>
      </c>
      <c r="K11" s="76" t="s">
        <v>91</v>
      </c>
      <c r="L11" s="77"/>
      <c r="M11" s="70" t="s">
        <v>82</v>
      </c>
      <c r="N11" s="71" t="s">
        <v>83</v>
      </c>
      <c r="O11" s="73" t="s">
        <v>84</v>
      </c>
      <c r="P11" s="194" t="s">
        <v>90</v>
      </c>
      <c r="Q11" s="194"/>
      <c r="R11" s="194"/>
      <c r="S11" s="214"/>
    </row>
    <row r="12" spans="1:19" s="14" customFormat="1" ht="30" customHeight="1" x14ac:dyDescent="0.25">
      <c r="A12" s="62">
        <v>1</v>
      </c>
      <c r="B12" s="52" t="str">
        <f>IF(' Lessor - Decision Tree 87'!$AG13="Yes",' Lessor - Decision Tree 87'!B13,"")</f>
        <v>04051993</v>
      </c>
      <c r="C12" s="51" t="str">
        <f>IF(' Lessor - Decision Tree 87'!$AG13="Yes",' Lessor - Decision Tree 87'!C13,"")</f>
        <v>School District</v>
      </c>
      <c r="D12" s="94" t="str">
        <f>IF(' Lessor - Decision Tree 87'!$AG13="Yes",' Lessor - Decision Tree 87'!D13,"")</f>
        <v>Intercom System for leased building (10 year contract)</v>
      </c>
      <c r="E12" s="51" t="str">
        <f>IF(' Lessor - Decision Tree 87'!$AG13="Yes",' Lessor - Decision Tree 87'!E13,"")</f>
        <v>1 year</v>
      </c>
      <c r="F12" s="51" t="str">
        <f>IF(' Lessor - Decision Tree 87'!$AG13="Yes",' Lessor - Decision Tree 87'!F13,"")</f>
        <v>3 year option</v>
      </c>
      <c r="G12" s="51">
        <f>IF(' Lessor - Decision Tree 87'!$AG13="Yes",' Lessor - Decision Tree 87'!G13,"")</f>
        <v>0</v>
      </c>
      <c r="H12" s="95">
        <f>IF(' Lessor - Decision Tree 87'!$AG13="Yes",' Lessor - Decision Tree 87'!H13,"")</f>
        <v>44378</v>
      </c>
      <c r="I12" s="95">
        <f>IF(' Lessor - Decision Tree 87'!$AG13="Yes",' Lessor - Decision Tree 87'!I13,"")</f>
        <v>45474</v>
      </c>
      <c r="J12" s="96" t="str">
        <f>IF(' Lessor - Decision Tree 87'!$AG13="Yes",' Lessor - Decision Tree 87'!J13,"")</f>
        <v>5,000 install cost</v>
      </c>
      <c r="K12" s="97" t="str">
        <f>IF(' Lessor - Decision Tree 87'!$AG13="Yes",' Lessor - Decision Tree 87'!K13,"")</f>
        <v>3,500 annually</v>
      </c>
      <c r="L12" s="98"/>
      <c r="M12" s="99">
        <v>0.04</v>
      </c>
      <c r="N12" s="100">
        <v>3500</v>
      </c>
      <c r="O12" s="101">
        <f>12*3</f>
        <v>36</v>
      </c>
      <c r="P12" s="210" t="str">
        <f>IF(' Lessor - Decision Tree 87'!$AG13="Yes","Record Lease Receivable and corresponding Deferred Inflow of Resources","")</f>
        <v>Record Lease Receivable and corresponding Deferred Inflow of Resources</v>
      </c>
      <c r="Q12" s="210"/>
      <c r="R12" s="210"/>
      <c r="S12" s="211"/>
    </row>
    <row r="13" spans="1:19" s="14" customFormat="1" ht="30" customHeight="1" x14ac:dyDescent="0.25">
      <c r="A13" s="62">
        <v>2</v>
      </c>
      <c r="B13" s="51" t="str">
        <f>IF(' Lessor - Decision Tree 87'!$AG14="Yes",' Lessor - Decision Tree 87'!B14,"")</f>
        <v/>
      </c>
      <c r="C13" s="51" t="str">
        <f>IF(' Lessor - Decision Tree 87'!$AG14="Yes",' Lessor - Decision Tree 87'!C14,"")</f>
        <v/>
      </c>
      <c r="D13" s="51" t="str">
        <f>IF(' Lessor - Decision Tree 87'!$AG14="Yes",' Lessor - Decision Tree 87'!D14,"")</f>
        <v/>
      </c>
      <c r="E13" s="51" t="str">
        <f>IF(' Lessor - Decision Tree 87'!$AG14="Yes",' Lessor - Decision Tree 87'!E14,"")</f>
        <v/>
      </c>
      <c r="F13" s="51" t="str">
        <f>IF(' Lessor - Decision Tree 87'!$AG14="Yes",' Lessor - Decision Tree 87'!F14,"")</f>
        <v/>
      </c>
      <c r="G13" s="95" t="str">
        <f>IF(' Lessor - Decision Tree 87'!$AG14="Yes",' Lessor - Decision Tree 87'!G14,"")</f>
        <v/>
      </c>
      <c r="H13" s="95" t="str">
        <f>IF(' Lessor - Decision Tree 87'!$AG14="Yes",' Lessor - Decision Tree 87'!H14,"")</f>
        <v/>
      </c>
      <c r="I13" s="95" t="str">
        <f>IF(' Lessor - Decision Tree 87'!$AG14="Yes",' Lessor - Decision Tree 87'!I14,"")</f>
        <v/>
      </c>
      <c r="J13" s="51" t="str">
        <f>IF(' Lessor - Decision Tree 87'!$AG14="Yes",' Lessor - Decision Tree 87'!J14,"")</f>
        <v/>
      </c>
      <c r="K13" s="102" t="str">
        <f>IF(' Lessor - Decision Tree 87'!$AG14="Yes",' Lessor - Decision Tree 87'!K14,"")</f>
        <v/>
      </c>
      <c r="L13" s="103"/>
      <c r="M13" s="104"/>
      <c r="N13" s="84"/>
      <c r="O13" s="105"/>
      <c r="P13" s="212" t="str">
        <f>IF(' Lessor - Decision Tree 87'!$AG14="Yes","Record Lease Receivable and corresponding Deferred Inflow of Resources","")</f>
        <v/>
      </c>
      <c r="Q13" s="212"/>
      <c r="R13" s="212"/>
      <c r="S13" s="213"/>
    </row>
    <row r="14" spans="1:19" s="14" customFormat="1" ht="30" customHeight="1" x14ac:dyDescent="0.25">
      <c r="A14" s="62">
        <v>3</v>
      </c>
      <c r="B14" s="51" t="str">
        <f>IF(' Lessor - Decision Tree 87'!$AG15="Yes",' Lessor - Decision Tree 87'!B15,"")</f>
        <v/>
      </c>
      <c r="C14" s="51" t="str">
        <f>IF(' Lessor - Decision Tree 87'!$AG15="Yes",' Lessor - Decision Tree 87'!C15,"")</f>
        <v/>
      </c>
      <c r="D14" s="51" t="str">
        <f>IF(' Lessor - Decision Tree 87'!$AG15="Yes",' Lessor - Decision Tree 87'!D15,"")</f>
        <v/>
      </c>
      <c r="E14" s="51" t="str">
        <f>IF(' Lessor - Decision Tree 87'!$AG15="Yes",' Lessor - Decision Tree 87'!E15,"")</f>
        <v/>
      </c>
      <c r="F14" s="51" t="str">
        <f>IF(' Lessor - Decision Tree 87'!$AG15="Yes",' Lessor - Decision Tree 87'!F15,"")</f>
        <v/>
      </c>
      <c r="G14" s="51" t="str">
        <f>IF(' Lessor - Decision Tree 87'!$AG15="Yes",' Lessor - Decision Tree 87'!G15,"")</f>
        <v/>
      </c>
      <c r="H14" s="51" t="str">
        <f>IF(' Lessor - Decision Tree 87'!$AG15="Yes",' Lessor - Decision Tree 87'!H15,"")</f>
        <v/>
      </c>
      <c r="I14" s="51" t="str">
        <f>IF(' Lessor - Decision Tree 87'!$AG15="Yes",' Lessor - Decision Tree 87'!I15,"")</f>
        <v/>
      </c>
      <c r="J14" s="51" t="str">
        <f>IF(' Lessor - Decision Tree 87'!$AG15="Yes",' Lessor - Decision Tree 87'!J15,"")</f>
        <v/>
      </c>
      <c r="K14" s="102" t="str">
        <f>IF(' Lessor - Decision Tree 87'!$AG15="Yes",' Lessor - Decision Tree 87'!K15,"")</f>
        <v/>
      </c>
      <c r="L14" s="103"/>
      <c r="M14" s="104"/>
      <c r="N14" s="84"/>
      <c r="O14" s="105"/>
      <c r="P14" s="212" t="str">
        <f>IF(' Lessor - Decision Tree 87'!$AG15="Yes","Record Lease Receivable and corresponding Deferred Inflow of Resources","")</f>
        <v/>
      </c>
      <c r="Q14" s="212"/>
      <c r="R14" s="212"/>
      <c r="S14" s="213"/>
    </row>
    <row r="15" spans="1:19" s="14" customFormat="1" ht="30" customHeight="1" x14ac:dyDescent="0.25">
      <c r="A15" s="62">
        <v>4</v>
      </c>
      <c r="B15" s="51" t="str">
        <f>IF(' Lessor - Decision Tree 87'!$AG16="Yes",' Lessor - Decision Tree 87'!B16,"")</f>
        <v/>
      </c>
      <c r="C15" s="51" t="str">
        <f>IF(' Lessor - Decision Tree 87'!$AG16="Yes",' Lessor - Decision Tree 87'!C16,"")</f>
        <v/>
      </c>
      <c r="D15" s="51" t="str">
        <f>IF(' Lessor - Decision Tree 87'!$AG16="Yes",' Lessor - Decision Tree 87'!D16,"")</f>
        <v/>
      </c>
      <c r="E15" s="51" t="str">
        <f>IF(' Lessor - Decision Tree 87'!$AG16="Yes",' Lessor - Decision Tree 87'!E16,"")</f>
        <v/>
      </c>
      <c r="F15" s="51" t="str">
        <f>IF(' Lessor - Decision Tree 87'!$AG16="Yes",' Lessor - Decision Tree 87'!F16,"")</f>
        <v/>
      </c>
      <c r="G15" s="51" t="str">
        <f>IF(' Lessor - Decision Tree 87'!$AG16="Yes",' Lessor - Decision Tree 87'!G16,"")</f>
        <v/>
      </c>
      <c r="H15" s="51" t="str">
        <f>IF(' Lessor - Decision Tree 87'!$AG16="Yes",' Lessor - Decision Tree 87'!H16,"")</f>
        <v/>
      </c>
      <c r="I15" s="51" t="str">
        <f>IF(' Lessor - Decision Tree 87'!$AG16="Yes",' Lessor - Decision Tree 87'!I16,"")</f>
        <v/>
      </c>
      <c r="J15" s="51" t="str">
        <f>IF(' Lessor - Decision Tree 87'!$AG16="Yes",' Lessor - Decision Tree 87'!J16,"")</f>
        <v/>
      </c>
      <c r="K15" s="102" t="str">
        <f>IF(' Lessor - Decision Tree 87'!$AG16="Yes",' Lessor - Decision Tree 87'!K16,"")</f>
        <v/>
      </c>
      <c r="L15" s="103"/>
      <c r="M15" s="104"/>
      <c r="N15" s="84"/>
      <c r="O15" s="105"/>
      <c r="P15" s="212" t="str">
        <f>IF(' Lessor - Decision Tree 87'!$AG16="Yes","Record Lease Receivable and corresponding Deferred Inflow of Resources","")</f>
        <v/>
      </c>
      <c r="Q15" s="212"/>
      <c r="R15" s="212"/>
      <c r="S15" s="213"/>
    </row>
    <row r="16" spans="1:19" s="14" customFormat="1" ht="30" customHeight="1" x14ac:dyDescent="0.25">
      <c r="A16" s="62">
        <v>5</v>
      </c>
      <c r="B16" s="51" t="str">
        <f>IF(' Lessor - Decision Tree 87'!$AG17="Yes",' Lessor - Decision Tree 87'!B17,"")</f>
        <v/>
      </c>
      <c r="C16" s="51" t="str">
        <f>IF(' Lessor - Decision Tree 87'!$AG17="Yes",' Lessor - Decision Tree 87'!C17,"")</f>
        <v/>
      </c>
      <c r="D16" s="51" t="str">
        <f>IF(' Lessor - Decision Tree 87'!$AG17="Yes",' Lessor - Decision Tree 87'!D17,"")</f>
        <v/>
      </c>
      <c r="E16" s="51" t="str">
        <f>IF(' Lessor - Decision Tree 87'!$AG17="Yes",' Lessor - Decision Tree 87'!E17,"")</f>
        <v/>
      </c>
      <c r="F16" s="51" t="str">
        <f>IF(' Lessor - Decision Tree 87'!$AG17="Yes",' Lessor - Decision Tree 87'!F17,"")</f>
        <v/>
      </c>
      <c r="G16" s="51" t="str">
        <f>IF(' Lessor - Decision Tree 87'!$AG17="Yes",' Lessor - Decision Tree 87'!G17,"")</f>
        <v/>
      </c>
      <c r="H16" s="51" t="str">
        <f>IF(' Lessor - Decision Tree 87'!$AG17="Yes",' Lessor - Decision Tree 87'!H17,"")</f>
        <v/>
      </c>
      <c r="I16" s="51" t="str">
        <f>IF(' Lessor - Decision Tree 87'!$AG17="Yes",' Lessor - Decision Tree 87'!I17,"")</f>
        <v/>
      </c>
      <c r="J16" s="51" t="str">
        <f>IF(' Lessor - Decision Tree 87'!$AG17="Yes",' Lessor - Decision Tree 87'!J17,"")</f>
        <v/>
      </c>
      <c r="K16" s="102" t="str">
        <f>IF(' Lessor - Decision Tree 87'!$AG17="Yes",' Lessor - Decision Tree 87'!K17,"")</f>
        <v/>
      </c>
      <c r="L16" s="103"/>
      <c r="M16" s="104"/>
      <c r="N16" s="84"/>
      <c r="O16" s="105"/>
      <c r="P16" s="212" t="str">
        <f>IF(' Lessor - Decision Tree 87'!$AG17="Yes","Record Lease Receivable and corresponding Deferred Inflow of Resources","")</f>
        <v/>
      </c>
      <c r="Q16" s="212"/>
      <c r="R16" s="212"/>
      <c r="S16" s="213"/>
    </row>
    <row r="17" spans="1:24" s="14" customFormat="1" ht="30" customHeight="1" x14ac:dyDescent="0.25">
      <c r="A17" s="62">
        <v>6</v>
      </c>
      <c r="B17" s="51" t="str">
        <f>IF(' Lessor - Decision Tree 87'!$AG18="Yes",' Lessor - Decision Tree 87'!B18,"")</f>
        <v/>
      </c>
      <c r="C17" s="51" t="str">
        <f>IF(' Lessor - Decision Tree 87'!$AG18="Yes",' Lessor - Decision Tree 87'!C18,"")</f>
        <v/>
      </c>
      <c r="D17" s="51" t="str">
        <f>IF(' Lessor - Decision Tree 87'!$AG18="Yes",' Lessor - Decision Tree 87'!D18,"")</f>
        <v/>
      </c>
      <c r="E17" s="51" t="str">
        <f>IF(' Lessor - Decision Tree 87'!$AG18="Yes",' Lessor - Decision Tree 87'!E18,"")</f>
        <v/>
      </c>
      <c r="F17" s="51" t="str">
        <f>IF(' Lessor - Decision Tree 87'!$AG18="Yes",' Lessor - Decision Tree 87'!F18,"")</f>
        <v/>
      </c>
      <c r="G17" s="51" t="str">
        <f>IF(' Lessor - Decision Tree 87'!$AG18="Yes",' Lessor - Decision Tree 87'!G18,"")</f>
        <v/>
      </c>
      <c r="H17" s="51" t="str">
        <f>IF(' Lessor - Decision Tree 87'!$AG18="Yes",' Lessor - Decision Tree 87'!H18,"")</f>
        <v/>
      </c>
      <c r="I17" s="51" t="str">
        <f>IF(' Lessor - Decision Tree 87'!$AG18="Yes",' Lessor - Decision Tree 87'!I18,"")</f>
        <v/>
      </c>
      <c r="J17" s="51" t="str">
        <f>IF(' Lessor - Decision Tree 87'!$AG18="Yes",' Lessor - Decision Tree 87'!J18,"")</f>
        <v/>
      </c>
      <c r="K17" s="102" t="str">
        <f>IF(' Lessor - Decision Tree 87'!$AG18="Yes",' Lessor - Decision Tree 87'!K18,"")</f>
        <v/>
      </c>
      <c r="L17" s="103"/>
      <c r="M17" s="104"/>
      <c r="N17" s="84"/>
      <c r="O17" s="105"/>
      <c r="P17" s="212" t="str">
        <f>IF(' Lessor - Decision Tree 87'!$AG18="Yes","Record Lease Receivable and corresponding Deferred Inflow of Resources","")</f>
        <v/>
      </c>
      <c r="Q17" s="212"/>
      <c r="R17" s="212"/>
      <c r="S17" s="213"/>
    </row>
    <row r="18" spans="1:24" s="14" customFormat="1" ht="30" customHeight="1" x14ac:dyDescent="0.25">
      <c r="A18" s="62">
        <v>7</v>
      </c>
      <c r="B18" s="51" t="str">
        <f>IF(' Lessor - Decision Tree 87'!$AG19="Yes",' Lessor - Decision Tree 87'!B19,"")</f>
        <v/>
      </c>
      <c r="C18" s="51" t="str">
        <f>IF(' Lessor - Decision Tree 87'!$AG19="Yes",' Lessor - Decision Tree 87'!C19,"")</f>
        <v/>
      </c>
      <c r="D18" s="51" t="str">
        <f>IF(' Lessor - Decision Tree 87'!$AG19="Yes",' Lessor - Decision Tree 87'!D19,"")</f>
        <v/>
      </c>
      <c r="E18" s="51" t="str">
        <f>IF(' Lessor - Decision Tree 87'!$AG19="Yes",' Lessor - Decision Tree 87'!E19,"")</f>
        <v/>
      </c>
      <c r="F18" s="51" t="str">
        <f>IF(' Lessor - Decision Tree 87'!$AG19="Yes",' Lessor - Decision Tree 87'!F19,"")</f>
        <v/>
      </c>
      <c r="G18" s="51" t="str">
        <f>IF(' Lessor - Decision Tree 87'!$AG19="Yes",' Lessor - Decision Tree 87'!G19,"")</f>
        <v/>
      </c>
      <c r="H18" s="51" t="str">
        <f>IF(' Lessor - Decision Tree 87'!$AG19="Yes",' Lessor - Decision Tree 87'!H19,"")</f>
        <v/>
      </c>
      <c r="I18" s="51" t="str">
        <f>IF(' Lessor - Decision Tree 87'!$AG19="Yes",' Lessor - Decision Tree 87'!I19,"")</f>
        <v/>
      </c>
      <c r="J18" s="51" t="str">
        <f>IF(' Lessor - Decision Tree 87'!$AG19="Yes",' Lessor - Decision Tree 87'!J19,"")</f>
        <v/>
      </c>
      <c r="K18" s="102" t="str">
        <f>IF(' Lessor - Decision Tree 87'!$AG19="Yes",' Lessor - Decision Tree 87'!K19,"")</f>
        <v/>
      </c>
      <c r="L18" s="103"/>
      <c r="M18" s="104"/>
      <c r="N18" s="84"/>
      <c r="O18" s="105"/>
      <c r="P18" s="212" t="str">
        <f>IF(' Lessor - Decision Tree 87'!$AG19="Yes","Record Lease Receivable and corresponding Deferred Inflow of Resources","")</f>
        <v/>
      </c>
      <c r="Q18" s="212"/>
      <c r="R18" s="212"/>
      <c r="S18" s="213"/>
    </row>
    <row r="19" spans="1:24" s="14" customFormat="1" ht="30" customHeight="1" x14ac:dyDescent="0.25">
      <c r="A19" s="62">
        <v>8</v>
      </c>
      <c r="B19" s="51" t="str">
        <f>IF(' Lessor - Decision Tree 87'!$AG20="Yes",' Lessor - Decision Tree 87'!B20,"")</f>
        <v/>
      </c>
      <c r="C19" s="51" t="str">
        <f>IF(' Lessor - Decision Tree 87'!$AG20="Yes",' Lessor - Decision Tree 87'!C20,"")</f>
        <v/>
      </c>
      <c r="D19" s="51" t="str">
        <f>IF(' Lessor - Decision Tree 87'!$AG20="Yes",' Lessor - Decision Tree 87'!D20,"")</f>
        <v/>
      </c>
      <c r="E19" s="51" t="str">
        <f>IF(' Lessor - Decision Tree 87'!$AG20="Yes",' Lessor - Decision Tree 87'!E20,"")</f>
        <v/>
      </c>
      <c r="F19" s="51" t="str">
        <f>IF(' Lessor - Decision Tree 87'!$AG20="Yes",' Lessor - Decision Tree 87'!F20,"")</f>
        <v/>
      </c>
      <c r="G19" s="51" t="str">
        <f>IF(' Lessor - Decision Tree 87'!$AG20="Yes",' Lessor - Decision Tree 87'!G20,"")</f>
        <v/>
      </c>
      <c r="H19" s="51" t="str">
        <f>IF(' Lessor - Decision Tree 87'!$AG20="Yes",' Lessor - Decision Tree 87'!H20,"")</f>
        <v/>
      </c>
      <c r="I19" s="51" t="str">
        <f>IF(' Lessor - Decision Tree 87'!$AG20="Yes",' Lessor - Decision Tree 87'!I20,"")</f>
        <v/>
      </c>
      <c r="J19" s="51" t="str">
        <f>IF(' Lessor - Decision Tree 87'!$AG20="Yes",' Lessor - Decision Tree 87'!J20,"")</f>
        <v/>
      </c>
      <c r="K19" s="102" t="str">
        <f>IF(' Lessor - Decision Tree 87'!$AG20="Yes",' Lessor - Decision Tree 87'!K20,"")</f>
        <v/>
      </c>
      <c r="L19" s="103"/>
      <c r="M19" s="104"/>
      <c r="N19" s="84"/>
      <c r="O19" s="105"/>
      <c r="P19" s="212" t="str">
        <f>IF(' Lessor - Decision Tree 87'!$AG20="Yes","Record Lease Receivable and corresponding Deferred Inflow of Resources","")</f>
        <v/>
      </c>
      <c r="Q19" s="212"/>
      <c r="R19" s="212"/>
      <c r="S19" s="213"/>
    </row>
    <row r="20" spans="1:24" s="14" customFormat="1" ht="30" customHeight="1" x14ac:dyDescent="0.25">
      <c r="A20" s="62">
        <v>9</v>
      </c>
      <c r="B20" s="51" t="str">
        <f>IF(' Lessor - Decision Tree 87'!$AG21="Yes",' Lessor - Decision Tree 87'!B21,"")</f>
        <v/>
      </c>
      <c r="C20" s="51" t="str">
        <f>IF(' Lessor - Decision Tree 87'!$AG21="Yes",' Lessor - Decision Tree 87'!C21,"")</f>
        <v/>
      </c>
      <c r="D20" s="51" t="str">
        <f>IF(' Lessor - Decision Tree 87'!$AG21="Yes",' Lessor - Decision Tree 87'!D21,"")</f>
        <v/>
      </c>
      <c r="E20" s="51" t="str">
        <f>IF(' Lessor - Decision Tree 87'!$AG21="Yes",' Lessor - Decision Tree 87'!E21,"")</f>
        <v/>
      </c>
      <c r="F20" s="51" t="str">
        <f>IF(' Lessor - Decision Tree 87'!$AG21="Yes",' Lessor - Decision Tree 87'!F21,"")</f>
        <v/>
      </c>
      <c r="G20" s="51" t="str">
        <f>IF(' Lessor - Decision Tree 87'!$AG21="Yes",' Lessor - Decision Tree 87'!G21,"")</f>
        <v/>
      </c>
      <c r="H20" s="51" t="str">
        <f>IF(' Lessor - Decision Tree 87'!$AG21="Yes",' Lessor - Decision Tree 87'!H21,"")</f>
        <v/>
      </c>
      <c r="I20" s="51" t="str">
        <f>IF(' Lessor - Decision Tree 87'!$AG21="Yes",' Lessor - Decision Tree 87'!I21,"")</f>
        <v/>
      </c>
      <c r="J20" s="51" t="str">
        <f>IF(' Lessor - Decision Tree 87'!$AG21="Yes",' Lessor - Decision Tree 87'!J21,"")</f>
        <v/>
      </c>
      <c r="K20" s="102" t="str">
        <f>IF(' Lessor - Decision Tree 87'!$AG21="Yes",' Lessor - Decision Tree 87'!K21,"")</f>
        <v/>
      </c>
      <c r="L20" s="103"/>
      <c r="M20" s="104"/>
      <c r="N20" s="84"/>
      <c r="O20" s="105"/>
      <c r="P20" s="212" t="str">
        <f>IF(' Lessor - Decision Tree 87'!$AG21="Yes","Record Lease Receivable and corresponding Deferred Inflow of Resources","")</f>
        <v/>
      </c>
      <c r="Q20" s="212"/>
      <c r="R20" s="212"/>
      <c r="S20" s="213"/>
    </row>
    <row r="21" spans="1:24" s="14" customFormat="1" ht="30" customHeight="1" thickBot="1" x14ac:dyDescent="0.3">
      <c r="A21" s="63">
        <v>10</v>
      </c>
      <c r="B21" s="106" t="str">
        <f>IF(' Lessor - Decision Tree 87'!$AG22="Yes",' Lessor - Decision Tree 87'!B22,"")</f>
        <v/>
      </c>
      <c r="C21" s="106" t="str">
        <f>IF(' Lessor - Decision Tree 87'!$AG22="Yes",' Lessor - Decision Tree 87'!C22,"")</f>
        <v/>
      </c>
      <c r="D21" s="106" t="str">
        <f>IF(' Lessor - Decision Tree 87'!$AG22="Yes",' Lessor - Decision Tree 87'!D22,"")</f>
        <v/>
      </c>
      <c r="E21" s="106" t="str">
        <f>IF(' Lessor - Decision Tree 87'!$AG22="Yes",' Lessor - Decision Tree 87'!E22,"")</f>
        <v/>
      </c>
      <c r="F21" s="106" t="str">
        <f>IF(' Lessor - Decision Tree 87'!$AG22="Yes",' Lessor - Decision Tree 87'!F22,"")</f>
        <v/>
      </c>
      <c r="G21" s="106" t="str">
        <f>IF(' Lessor - Decision Tree 87'!$AG22="Yes",' Lessor - Decision Tree 87'!G22,"")</f>
        <v/>
      </c>
      <c r="H21" s="106" t="str">
        <f>IF(' Lessor - Decision Tree 87'!$AG22="Yes",' Lessor - Decision Tree 87'!H22,"")</f>
        <v/>
      </c>
      <c r="I21" s="106" t="str">
        <f>IF(' Lessor - Decision Tree 87'!$AG22="Yes",' Lessor - Decision Tree 87'!I22,"")</f>
        <v/>
      </c>
      <c r="J21" s="106" t="str">
        <f>IF(' Lessor - Decision Tree 87'!$AG22="Yes",' Lessor - Decision Tree 87'!J22,"")</f>
        <v/>
      </c>
      <c r="K21" s="107" t="str">
        <f>IF(' Lessor - Decision Tree 87'!$AG22="Yes",' Lessor - Decision Tree 87'!K22,"")</f>
        <v/>
      </c>
      <c r="L21" s="108"/>
      <c r="M21" s="109"/>
      <c r="N21" s="110"/>
      <c r="O21" s="111"/>
      <c r="P21" s="208" t="str">
        <f>IF(' Lessor - Decision Tree 87'!$AG22="Yes","Record Lease Receivable and corresponding Deferred Inflow of Resources","")</f>
        <v/>
      </c>
      <c r="Q21" s="208"/>
      <c r="R21" s="208"/>
      <c r="S21" s="209"/>
    </row>
    <row r="22" spans="1:24" ht="20.100000000000001" customHeight="1" x14ac:dyDescent="0.25"/>
    <row r="23" spans="1:24" ht="20.100000000000001" customHeight="1" x14ac:dyDescent="0.25">
      <c r="M23" s="113" t="s">
        <v>66</v>
      </c>
    </row>
    <row r="24" spans="1:24" ht="20.100000000000001" customHeight="1" x14ac:dyDescent="0.25">
      <c r="B24" s="1"/>
      <c r="K24" s="3"/>
      <c r="L24" s="112">
        <v>1</v>
      </c>
      <c r="M24" s="10" t="s">
        <v>58</v>
      </c>
    </row>
    <row r="25" spans="1:24" ht="20.100000000000001" customHeight="1" x14ac:dyDescent="0.25">
      <c r="B25" s="3"/>
      <c r="K25" s="3"/>
      <c r="L25" s="112">
        <v>2</v>
      </c>
      <c r="M25" s="10" t="s">
        <v>59</v>
      </c>
    </row>
    <row r="26" spans="1:24" ht="20.100000000000001" customHeight="1" x14ac:dyDescent="0.25">
      <c r="B26" s="4"/>
      <c r="K26" s="3"/>
      <c r="L26" s="112">
        <v>3</v>
      </c>
      <c r="M26" s="10" t="s">
        <v>60</v>
      </c>
    </row>
    <row r="27" spans="1:24" ht="20.100000000000001" customHeight="1" x14ac:dyDescent="0.25">
      <c r="B27" s="4"/>
      <c r="K27" s="3"/>
      <c r="L27" s="112">
        <v>4</v>
      </c>
      <c r="M27" s="10" t="s">
        <v>61</v>
      </c>
    </row>
    <row r="28" spans="1:24" ht="20.100000000000001" customHeight="1" x14ac:dyDescent="0.25">
      <c r="B28" s="1"/>
    </row>
    <row r="29" spans="1:24" x14ac:dyDescent="0.25">
      <c r="A29" s="8" t="s">
        <v>68</v>
      </c>
      <c r="B29" s="9"/>
      <c r="C29" s="9"/>
      <c r="D29" s="9"/>
      <c r="E29" s="9"/>
      <c r="F29" s="9"/>
      <c r="G29" s="9"/>
      <c r="H29" s="9"/>
      <c r="I29" s="9"/>
      <c r="J29" s="9"/>
      <c r="K29" s="9"/>
      <c r="L29" s="8" t="s">
        <v>68</v>
      </c>
      <c r="M29" s="9"/>
      <c r="N29" s="9"/>
      <c r="O29" s="9"/>
      <c r="P29" s="9"/>
      <c r="Q29" s="9"/>
      <c r="R29" s="9"/>
      <c r="S29" s="9"/>
      <c r="T29" s="9"/>
      <c r="U29" s="9"/>
      <c r="V29" s="9"/>
      <c r="W29" s="9"/>
      <c r="X29" s="9"/>
    </row>
    <row r="30" spans="1:24" x14ac:dyDescent="0.25">
      <c r="A30" s="8" t="s">
        <v>69</v>
      </c>
      <c r="B30" s="9"/>
      <c r="C30" s="9"/>
      <c r="D30" s="9"/>
      <c r="E30" s="9"/>
      <c r="F30" s="9"/>
      <c r="G30" s="9"/>
      <c r="H30" s="9"/>
      <c r="I30" s="9"/>
      <c r="J30" s="9"/>
      <c r="K30" s="9"/>
      <c r="L30" s="8" t="s">
        <v>69</v>
      </c>
      <c r="M30" s="9"/>
      <c r="N30" s="9"/>
      <c r="O30" s="9"/>
      <c r="P30" s="9"/>
      <c r="Q30" s="9"/>
      <c r="R30" s="9"/>
      <c r="S30" s="9"/>
      <c r="T30" s="9"/>
      <c r="U30" s="9"/>
      <c r="V30" s="9"/>
      <c r="W30" s="9"/>
      <c r="X30" s="9"/>
    </row>
    <row r="31" spans="1:24" x14ac:dyDescent="0.25">
      <c r="B31" s="3"/>
    </row>
    <row r="37" spans="2:2" x14ac:dyDescent="0.25">
      <c r="B37" s="3"/>
    </row>
    <row r="40" spans="2:2" x14ac:dyDescent="0.25">
      <c r="B40" s="1"/>
    </row>
  </sheetData>
  <mergeCells count="12">
    <mergeCell ref="A8:K8"/>
    <mergeCell ref="P21:S21"/>
    <mergeCell ref="P12:S12"/>
    <mergeCell ref="P13:S13"/>
    <mergeCell ref="P14:S14"/>
    <mergeCell ref="P15:S15"/>
    <mergeCell ref="P16:S16"/>
    <mergeCell ref="P17:S17"/>
    <mergeCell ref="P18:S18"/>
    <mergeCell ref="P19:S19"/>
    <mergeCell ref="P20:S20"/>
    <mergeCell ref="P11:S11"/>
  </mergeCells>
  <pageMargins left="0.7" right="0.7" top="0.75" bottom="0.75" header="0.3" footer="0.3"/>
  <pageSetup scale="93" orientation="landscape" r:id="rId1"/>
  <colBreaks count="1" manualBreakCount="1">
    <brk id="11"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20"/>
  <sheetViews>
    <sheetView zoomScaleNormal="100" zoomScaleSheetLayoutView="160" workbookViewId="0">
      <selection activeCell="M31" sqref="M31"/>
    </sheetView>
  </sheetViews>
  <sheetFormatPr defaultRowHeight="13.2" x14ac:dyDescent="0.25"/>
  <sheetData>
    <row r="7" spans="1:11" x14ac:dyDescent="0.25">
      <c r="B7" s="1" t="s">
        <v>14</v>
      </c>
    </row>
    <row r="8" spans="1:11" x14ac:dyDescent="0.25">
      <c r="A8">
        <v>1</v>
      </c>
      <c r="B8" t="s">
        <v>15</v>
      </c>
    </row>
    <row r="9" spans="1:11" x14ac:dyDescent="0.25">
      <c r="A9">
        <v>2</v>
      </c>
      <c r="B9" t="s">
        <v>16</v>
      </c>
    </row>
    <row r="10" spans="1:11" x14ac:dyDescent="0.25">
      <c r="A10">
        <v>3</v>
      </c>
      <c r="B10" t="s">
        <v>17</v>
      </c>
    </row>
    <row r="11" spans="1:11" x14ac:dyDescent="0.25">
      <c r="A11">
        <v>4</v>
      </c>
      <c r="B11" t="s">
        <v>18</v>
      </c>
    </row>
    <row r="12" spans="1:11" ht="27" customHeight="1" x14ac:dyDescent="0.25">
      <c r="A12">
        <v>5</v>
      </c>
      <c r="B12" s="215" t="s">
        <v>19</v>
      </c>
      <c r="C12" s="215"/>
      <c r="D12" s="215"/>
      <c r="E12" s="215"/>
      <c r="F12" s="215"/>
      <c r="G12" s="215"/>
      <c r="H12" s="215"/>
      <c r="I12" s="215"/>
      <c r="J12" s="215"/>
      <c r="K12" s="215"/>
    </row>
    <row r="13" spans="1:11" x14ac:dyDescent="0.25">
      <c r="A13">
        <v>6</v>
      </c>
      <c r="B13" t="s">
        <v>1</v>
      </c>
    </row>
    <row r="15" spans="1:11" x14ac:dyDescent="0.25">
      <c r="B15" s="1" t="s">
        <v>37</v>
      </c>
    </row>
    <row r="16" spans="1:11" x14ac:dyDescent="0.25">
      <c r="A16">
        <v>1</v>
      </c>
      <c r="B16" t="s">
        <v>38</v>
      </c>
    </row>
    <row r="17" spans="1:13" x14ac:dyDescent="0.25">
      <c r="A17">
        <v>2</v>
      </c>
      <c r="B17" t="s">
        <v>39</v>
      </c>
    </row>
    <row r="19" spans="1:13" x14ac:dyDescent="0.25">
      <c r="A19" s="8" t="s">
        <v>62</v>
      </c>
      <c r="B19" s="9"/>
      <c r="C19" s="9"/>
      <c r="D19" s="9"/>
      <c r="E19" s="9"/>
      <c r="F19" s="9"/>
      <c r="G19" s="9"/>
      <c r="H19" s="9"/>
      <c r="I19" s="9"/>
      <c r="J19" s="9"/>
      <c r="K19" s="9"/>
      <c r="L19" s="9"/>
      <c r="M19" s="9"/>
    </row>
    <row r="20" spans="1:13" x14ac:dyDescent="0.25">
      <c r="A20" s="8" t="s">
        <v>63</v>
      </c>
      <c r="B20" s="9"/>
      <c r="C20" s="9"/>
      <c r="D20" s="9"/>
      <c r="E20" s="9"/>
      <c r="F20" s="9"/>
      <c r="G20" s="9"/>
      <c r="H20" s="9"/>
      <c r="I20" s="9"/>
      <c r="J20" s="9"/>
      <c r="K20" s="9"/>
      <c r="L20" s="9"/>
      <c r="M20" s="9"/>
    </row>
  </sheetData>
  <mergeCells count="1">
    <mergeCell ref="B12:K12"/>
  </mergeCells>
  <pageMargins left="0.7" right="0.7" top="0.75" bottom="0.75" header="0.3" footer="0.3"/>
  <pageSetup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Summary</vt:lpstr>
      <vt:lpstr>Lessee - Decision Tree 87</vt:lpstr>
      <vt:lpstr>Lessee - Disclosures</vt:lpstr>
      <vt:lpstr> Lessor - Decision Tree 87</vt:lpstr>
      <vt:lpstr>Lessor - Disclosure</vt:lpstr>
      <vt:lpstr>Scope Exclusions</vt:lpstr>
      <vt:lpstr>' Lessor - Decision Tree 87'!Print_Area</vt:lpstr>
      <vt:lpstr>'Lessee - Decision Tree 87'!Print_Area</vt:lpstr>
      <vt:lpstr>'Lessee - Disclosures'!Print_Area</vt:lpstr>
      <vt:lpstr>'Lessor - Disclosure'!Print_Area</vt:lpstr>
      <vt:lpstr>'Scope Exclusions'!Print_Area</vt:lpstr>
    </vt:vector>
  </TitlesOfParts>
  <Company>Baker Tilly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 Peach</dc:creator>
  <cp:lastModifiedBy>Ashley Wilson</cp:lastModifiedBy>
  <cp:lastPrinted>2019-10-10T16:48:17Z</cp:lastPrinted>
  <dcterms:created xsi:type="dcterms:W3CDTF">2016-05-13T13:25:14Z</dcterms:created>
  <dcterms:modified xsi:type="dcterms:W3CDTF">2021-02-05T19:37:06Z</dcterms:modified>
</cp:coreProperties>
</file>